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חוברת_עבודה_זו"/>
  <mc:AlternateContent xmlns:mc="http://schemas.openxmlformats.org/markup-compatibility/2006">
    <mc:Choice Requires="x15">
      <x15ac:absPath xmlns:x15ac="http://schemas.microsoft.com/office/spreadsheetml/2010/11/ac" url="S:\roy1\רועי שוטף\חיפה שוטף\2025\שנתי\"/>
    </mc:Choice>
  </mc:AlternateContent>
  <bookViews>
    <workbookView xWindow="0" yWindow="0" windowWidth="28800" windowHeight="12045" tabRatio="937"/>
  </bookViews>
  <sheets>
    <sheet name="נספח 1 - כללי" sheetId="10" r:id="rId1"/>
    <sheet name="נספח 1 - דיווח על הוצאות ישירות" sheetId="4" state="hidden" r:id="rId2"/>
    <sheet name="נספח 2 –עמלות והוצאות לא חיצוני" sheetId="5" r:id="rId3"/>
    <sheet name="נספח 3 - עמלות ניהול חיצוני" sheetId="6" r:id="rId4"/>
  </sheets>
  <externalReferences>
    <externalReference r:id="rId5"/>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0" l="1"/>
  <c r="B31" i="10"/>
  <c r="B49" i="4" l="1"/>
  <c r="B32" i="4" l="1"/>
  <c r="E20" i="4" l="1"/>
  <c r="E10" i="4"/>
  <c r="E23" i="4"/>
  <c r="A3" i="4" l="1"/>
  <c r="B3" i="4"/>
  <c r="A4" i="4"/>
  <c r="B4" i="4"/>
  <c r="A5" i="4"/>
  <c r="B5" i="4"/>
  <c r="A6" i="4"/>
  <c r="B6" i="4"/>
  <c r="B2" i="4"/>
  <c r="A2" i="4"/>
  <c r="B20" i="4" l="1"/>
  <c r="B17" i="4"/>
  <c r="B16" i="4"/>
  <c r="B33" i="4"/>
  <c r="B13" i="4"/>
  <c r="B12" i="4"/>
  <c r="B47" i="4" l="1"/>
  <c r="B46" i="4"/>
  <c r="B11" i="4" l="1"/>
  <c r="B42" i="4" l="1"/>
  <c r="B43" i="4" l="1"/>
  <c r="B31" i="4" l="1"/>
  <c r="B27" i="4"/>
  <c r="B25" i="4"/>
  <c r="B19" i="4"/>
  <c r="B15" i="4"/>
  <c r="D10" i="4" s="1"/>
  <c r="F10" i="4" s="1"/>
  <c r="B29" i="4" l="1"/>
  <c r="B41" i="4"/>
  <c r="B59" i="4" s="1"/>
  <c r="B52" i="4" l="1"/>
  <c r="B56" i="4" s="1"/>
  <c r="B35" i="4"/>
  <c r="B68" i="4" s="1"/>
  <c r="B63" i="4"/>
  <c r="B64" i="4" l="1"/>
</calcChain>
</file>

<file path=xl/sharedStrings.xml><?xml version="1.0" encoding="utf-8"?>
<sst xmlns="http://schemas.openxmlformats.org/spreadsheetml/2006/main" count="227" uniqueCount="144">
  <si>
    <t>אלפי ₪</t>
  </si>
  <si>
    <t>1. סך הכל עמלות קנייה ומכירה של ניירות ערך סחירים</t>
  </si>
  <si>
    <t>א. סך עמלות קנייה ומכירה של ניירות ערך סחירים לצדדים קשורים</t>
  </si>
  <si>
    <t>ב. סך עמלות קנייה ומכירה של ניירות ערך סחירים לצדדים שאינם קשורים</t>
  </si>
  <si>
    <t>א. סך עמלות קסטודיאן לצדדים קשורים</t>
  </si>
  <si>
    <t>ב. סך עמלות קסטודיאן לצדדים שאינם קשורים</t>
  </si>
  <si>
    <t>3. סך הכל הוצאות הנובעות מהשקעות לא סחירות</t>
  </si>
  <si>
    <t xml:space="preserve">ב. הוצאה הנובעת מהשקעה בזכויות במקרקעין </t>
  </si>
  <si>
    <t>4. מסים החלים על משקיע מוסדי, על נכסיו, על הכנסותיו ועל עסקאות שנעשו בנכסיו</t>
  </si>
  <si>
    <t>הוצאות ישירות מסוג עמלת ניהול חיצוני</t>
  </si>
  <si>
    <t xml:space="preserve">א. סך תשלומים הנובעים מהשקעה בקרנות השקעה בישראל </t>
  </si>
  <si>
    <t>ב. סך תשלומים הנובעים מהשקעה בקרנות השקעה בחו"ל</t>
  </si>
  <si>
    <t>ג. סך תשלומים למנהלי תיקים ישראלים בגין השקעה בחו"ל</t>
  </si>
  <si>
    <t xml:space="preserve">ד. סך תשלומים למנהלי תיקים זרים </t>
  </si>
  <si>
    <t>ה. סך תשלומים בגין השקעה בקרנות סל כאשר 75 אחוזים לפחות מנכסי הקרן הם נכסים שהונפקו במדינת ישראל לפי מדדים שעליהם הורה הממונה ובתנאים שהורה</t>
  </si>
  <si>
    <t>ו.   סך תשלומים בגין השקעה בקרנות סל כאשר 75 אחוזים לפחות מנכסי הקרן הם נכסים שלא הונפקו במדינת ישראל ואינם נסחרים או מוחזקים בה</t>
  </si>
  <si>
    <t>ז.  סך תשלומים בגין השקעה בקרנות נאמנות ישראליות כאשר 75 אחוזים לפחות מנכסי הקרן מושקעים בנכסים שלא הונפקו במדינת ישראל ואינם נסחרים או מוחזקים בה</t>
  </si>
  <si>
    <t>ח.  סך תשלומים בגין השקעה בקרנות נאמנות זרות כאשר 75 אחוזים לפחות מנכסי הקרן מושקעים בנכסים שלא הונפקו במדינת ישראל ואינם נסחרים או מוחזקים בה</t>
  </si>
  <si>
    <t xml:space="preserve"> ט. סך תשלומים בגין השקעה בקרן טכנולוגיה עילית</t>
  </si>
  <si>
    <t>סך הכל הוצאות ישירות לצורך חישוב שיעור עלות שנתית צפויה</t>
  </si>
  <si>
    <t>2. סך הכל דמי שמירה בשל ניירות ערך סחירים וכל עמלה שגובה מי שמבצע את משמרות ניירות הערך  (קסטודיאן)</t>
  </si>
  <si>
    <t>ברוקארז'- עמלות קנייה ומכירה בגין ביצוע עסקאות בניירות ערך סחירים</t>
  </si>
  <si>
    <t>צדדים קשורים</t>
  </si>
  <si>
    <t>צדדים שאינם קשורים</t>
  </si>
  <si>
    <t>סך עמלות ברוקראז'</t>
  </si>
  <si>
    <t>עמלות קסטודיאן</t>
  </si>
  <si>
    <t>סך עמלות קסטודיאן</t>
  </si>
  <si>
    <t>הוצאה הנובעת מהשקעה בניירות ערך לא סחירים או ממתן הלוואה</t>
  </si>
  <si>
    <t>סך הוצאות הנובעות מהשקעה בניירות ערך לא סחירים או ממתן הלוואה</t>
  </si>
  <si>
    <t>הוצאה הנובעת מהשקעה בזכויות מקרקעין</t>
  </si>
  <si>
    <t>סך הוצאות הנובעות מהשקעה בזכויות מקרקעין</t>
  </si>
  <si>
    <t>מסים החלים על הנכסים, ההכנסות והעסקאות</t>
  </si>
  <si>
    <t>סך הכל תשלומי מסים</t>
  </si>
  <si>
    <t>דמי ביטוח בעד ביטוח משנה</t>
  </si>
  <si>
    <t>סך הכל תשלומים למבטחי משנה</t>
  </si>
  <si>
    <t>הוצאה הנובעת בעד ניהול תביעה או תובענה</t>
  </si>
  <si>
    <t>סך הוצאות הנובעות בעד ניהול תביעה או תובענה</t>
  </si>
  <si>
    <t>הוצאה הנובעת ממתן משכנתא</t>
  </si>
  <si>
    <t>סך הוצאות בעד מתן משכנתאות</t>
  </si>
  <si>
    <t>תשלום של דמי ניהול משתנים</t>
  </si>
  <si>
    <t>(3)      אחרים</t>
  </si>
  <si>
    <t>(4)       </t>
  </si>
  <si>
    <t>(1)      קסטודיאן א'</t>
  </si>
  <si>
    <t>(2)      קסטודיאן ב'</t>
  </si>
  <si>
    <t>(5)       </t>
  </si>
  <si>
    <t>(4)      אחרים</t>
  </si>
  <si>
    <t>(1)      גוף/יחיד א'</t>
  </si>
  <si>
    <t>(2)      גוף/יחיד ב'</t>
  </si>
  <si>
    <t>(8)       </t>
  </si>
  <si>
    <t>(7)      אחרים</t>
  </si>
  <si>
    <t>(1)      רשות מסים א'</t>
  </si>
  <si>
    <t>(2)      רשות מסים ב</t>
  </si>
  <si>
    <t>(1)      מבטח משנה א'</t>
  </si>
  <si>
    <t>(2)      מבטח משנה ב'</t>
  </si>
  <si>
    <t>אלפי ש"ח</t>
  </si>
  <si>
    <t>תשלום הנובע מהשקעה בקרנות השקעה בישראל</t>
  </si>
  <si>
    <t>סך תשלומים הנובעים מהשקעה בקרנות השקעה בישראל</t>
  </si>
  <si>
    <t>תשלום הנובע מהשקעה בקרנות השקעה בחו"ל</t>
  </si>
  <si>
    <t>סך תשלומים הנובעים מהשקעה בקרנות השקעה בחו"ל</t>
  </si>
  <si>
    <t>תשלום למנהל תיקים ישראלי</t>
  </si>
  <si>
    <t>סך תשלומים למנהלי תיקים ישראליים</t>
  </si>
  <si>
    <t>תשלום למנהל תיקים זר</t>
  </si>
  <si>
    <t>סך תשלום למנהלי תיקים זרים</t>
  </si>
  <si>
    <t>סך תשלומים בגין השקעה בקרן סל כאשר 75% לפחות מנכסי הקרן הם נכסים שלא הונפקו במדינת ישראל ואינם נסחרים או מוחזקים בה</t>
  </si>
  <si>
    <t>סך תשלומים בגין השקעה בקרן סל כאשר 75% לפחות מנכסי הקרן הם נכסים שהונפקו במדינת ישראל לפי מדדים שעליהם הורה הממונה ובתנאים שהורה</t>
  </si>
  <si>
    <t xml:space="preserve">סך תשלום למנהלי קרן סל </t>
  </si>
  <si>
    <t>קרן נאמנות ישראלית</t>
  </si>
  <si>
    <t>סך תשלומים למנהלי קרנות נאמנות ישראליות</t>
  </si>
  <si>
    <t>תשלום בגין השקעה בקרנות נאמנות זרות כאשר 75% לפחות מנכסי הקרן מושקעים בנכסים שלא הונפקו במדינת ישראל ואינם נסחרים או מוחזקים בה</t>
  </si>
  <si>
    <t>סך תשלומים בגין השקעה בקרנות נאמנות זרות</t>
  </si>
  <si>
    <t>תשלומים בגין השקעה בקרן טכנולוגיה עילית</t>
  </si>
  <si>
    <t>(2)      מנהל קרנות ב'</t>
  </si>
  <si>
    <t>סך תשלום בגין השקעה בקרן טכנולוגיה עילית</t>
  </si>
  <si>
    <t>סך הכל עמלות ניהול חיצוני</t>
  </si>
  <si>
    <t>סך הכל נכסים לסוף שנה קודמת</t>
  </si>
  <si>
    <t>א. יוצג בין היתר שיעור ההוצאות הישירות המשמש לצורך חישוב שיעור העלות השנתית הצפויה הנדרש בהתאם לחוזר גופים מוסדיים מיום 20 ביולי 2023 שמספרו 2023-9-6, שעניינו "אופן הצגת העלות השנתית הצפויה לעמית או למבוטח".  
 ב. סעיף "סכום שהוחזר לחוסכים (אם הוחזר)" ידווח כערך חיובי.   
 ג. סעיף "ההפרש בין מגבלת עמלת ניהול חיצוני מוצהרת לבין מגבלת עמלת ניהול חיצוני בפועל (סעיף 14 פחות סעיף 13)" יוצג כאחוז. במידה שההפרש חיובי, ידווח הסעיף כערך חיובי. במידה שההפרש שלילי, ידווח הסעיף כערך שלילי.   
ד. סעיפים בהם מדווח שיעור ידווחו עם שני מקומות מימין לנקודה העשרונית.</t>
  </si>
  <si>
    <r>
      <t>א.</t>
    </r>
    <r>
      <rPr>
        <strike/>
        <sz val="12"/>
        <color theme="1"/>
        <rFont val="Calibri Light"/>
        <family val="2"/>
      </rPr>
      <t xml:space="preserve"> </t>
    </r>
    <r>
      <rPr>
        <sz val="12"/>
        <color theme="1"/>
        <rFont val="Calibri Light"/>
        <family val="2"/>
      </rPr>
      <t xml:space="preserve">הוצאה הנובעת מהשקעה בניירות ערך לא סחירים או ממתן הלוואה למי שאינו עמית או מבוטח </t>
    </r>
  </si>
  <si>
    <r>
      <t>סך הכל עמלות והוצאות</t>
    </r>
    <r>
      <rPr>
        <sz val="12"/>
        <color theme="1"/>
        <rFont val="Calibri Light"/>
        <family val="2"/>
      </rPr>
      <t xml:space="preserve"> </t>
    </r>
    <r>
      <rPr>
        <b/>
        <sz val="12"/>
        <color theme="1"/>
        <rFont val="Calibri Light"/>
        <family val="2"/>
      </rPr>
      <t>שאינן עמלות ניהול חיצוני</t>
    </r>
  </si>
  <si>
    <t xml:space="preserve">צדדים שאינם קשורים </t>
  </si>
  <si>
    <t>5. סך הוצאות בעד ניהול תביעות</t>
  </si>
  <si>
    <t>6. סך הוצאות בעד מתן משכנתאות</t>
  </si>
  <si>
    <t xml:space="preserve">10 . סך דמי ניהול משתנים – החלק מתשלום עמלת ניהול חיצוני שנגזר מתשואת הנכסים </t>
  </si>
  <si>
    <t>11.   סה"כ הוצאות ישירות מסוג "עמלת ניהול חיצוני" (סכום סעיפים 11.א עד11.ט)</t>
  </si>
  <si>
    <t>7. סך הכל הוצאות ישירות שאינן מסוג עמלת ניהול חיצוני (סכום סעיפים 1 עד6)</t>
  </si>
  <si>
    <t>8. שווי ממוצע של נכסי הקופה או המסלול (ממוצע פשוט של סעיפים 8א ו-8ב)</t>
  </si>
  <si>
    <t>9. שיעור שנתי של הוצאות ישירות שאינן מסוג עמלת ניהול חיצוני (חלוקה של סעיף 7 בסעיף 8 )</t>
  </si>
  <si>
    <t>12. שיעור עמלת ניהול חיצוני בפועל (חלוקה של סעיף 11 בסעיף 8.ב)</t>
  </si>
  <si>
    <t>14. ההפרש בין שיעור מגבלת עמלת ניהול חיצוני מוצהרת לבין שיעור  עמלת ניהול חיצוני בפועל (סעיף 13 פחות סעיף 12)</t>
  </si>
  <si>
    <t xml:space="preserve">15א. סכום שהוחזר  לחוסכים (אם הוחזר) </t>
  </si>
  <si>
    <t xml:space="preserve">15ב. שיעור עמלת ניהול חיצוני בפועל לאחר החזר, (חלוקה של התוצאה של סעיף 11 בניכוי סעיף 15א, בסעיף 8.ב) </t>
  </si>
  <si>
    <t>סך הכל הוצאות ישירות בפועל (למעט דמי ניהול משתנים כאמור בסעיף 10)</t>
  </si>
  <si>
    <t>16. סך כל ההוצאות הישירות (סכום של סעיף 9 וסעיף 12)</t>
  </si>
  <si>
    <t>17. שיעור סך ההוצאות הישירות מתוך יתרת נכסים ממוצעת  (חלוקה של סעיף 16 בסעיף 8)</t>
  </si>
  <si>
    <t>19. De: שיעור הוצאות ישירות  (סכום של סעיף 9 וסעיף 18 )</t>
  </si>
  <si>
    <t>סך הכל דמי ניהול משתנים</t>
  </si>
  <si>
    <t>ב. השווי המשוערך של נכסי הקופה או המסלול נכון ליום 31 בדצמבר של שנת הכספים שהסתיימה 2023</t>
  </si>
  <si>
    <t>מספר אישור אוצר</t>
  </si>
  <si>
    <t xml:space="preserve">נספח 1 </t>
  </si>
  <si>
    <t/>
  </si>
  <si>
    <t>תאריך נכונות דו"ח</t>
  </si>
  <si>
    <t>52 - הוצאות עמלות ני"ע</t>
  </si>
  <si>
    <t>53 - הוצאות מס</t>
  </si>
  <si>
    <t>165 - החזקת נכסים לא סחירים</t>
  </si>
  <si>
    <t>פועלים</t>
  </si>
  <si>
    <t>א. השווי המשוערך של  נכסי הקופה או המסלול נכון ליום 30 בספטמבר של שנת הכספים 2024</t>
  </si>
  <si>
    <t xml:space="preserve">
נספח 1- סך  ההוצאות הישירות ששולמו בעד כל סוג של הוצאה ישירה לתקופה המסתיימת ביום 31.12.2024</t>
  </si>
  <si>
    <t xml:space="preserve">פועלים </t>
  </si>
  <si>
    <t>18. שיעור מגבלת עמלת ניהול חיצוני שהמשקיע המוסדי הצהיר עליה בהתאם לתקנה 2א לתקנות הוצאות ישירות עבור שנת הכספים הבאה 2025</t>
  </si>
  <si>
    <t>13. שיעור מגבלת עמלת ניהול חיצוני שהמשקיע המוסדי הצהיר עליה  עבור שנת הכספים שהסתיימה 2024</t>
  </si>
  <si>
    <t xml:space="preserve">מסלול לבני 50 עד 60 </t>
  </si>
  <si>
    <t>8571</t>
  </si>
  <si>
    <t>7219</t>
  </si>
  <si>
    <t>קידוד קופה</t>
  </si>
  <si>
    <t>570005959-00000000000340-7219-000</t>
  </si>
  <si>
    <t>הראל</t>
  </si>
  <si>
    <t>מגדל</t>
  </si>
  <si>
    <t>מור קרנות</t>
  </si>
  <si>
    <t>SPDR TRUST</t>
  </si>
  <si>
    <t>INVESCO</t>
  </si>
  <si>
    <t>ISHARES INC</t>
  </si>
  <si>
    <t>מיטב קרנות נאמנות</t>
  </si>
  <si>
    <t>סך תשלום למנהלי קרנות סל</t>
  </si>
  <si>
    <t>אלטו 3</t>
  </si>
  <si>
    <t>אלקטרה נדל"ן 3</t>
  </si>
  <si>
    <t>אלקטרה נדלן 2</t>
  </si>
  <si>
    <t>בלו אטלנטיק פרטנרס 2</t>
  </si>
  <si>
    <t>בלו אטלנטיק פרטנרס 3</t>
  </si>
  <si>
    <t>דובר 10</t>
  </si>
  <si>
    <t xml:space="preserve">המילטון ליין 4 </t>
  </si>
  <si>
    <t>פורמה 1</t>
  </si>
  <si>
    <t>אלפא הזדמנויות</t>
  </si>
  <si>
    <t>תשתיות ישראל 4</t>
  </si>
  <si>
    <t>STOXX</t>
  </si>
  <si>
    <t>ב. השווי המשוערך של נכסי הקופה או המסלול נכון ליום 31 בדצמבר של שנת הכספים שהסתיימה 2024</t>
  </si>
  <si>
    <t>CIFC</t>
  </si>
  <si>
    <t xml:space="preserve">
נספח 1- סך  ההוצאות הישירות ששולמו בעד כל סוג של הוצאה ישירה לתקופה המסתיימת ביום 31.12.2025</t>
  </si>
  <si>
    <t>נספח 2 – פרוט עמלות והוצאות שאינן עמלות ניהול חיצוני לתקופה המסתיימת ביום 31.12.2025</t>
  </si>
  <si>
    <t>נספח 3 - פירוט עמלות ניהול חיצוני לתקופה המסתיימת ביום 31.12.2025</t>
  </si>
  <si>
    <t>18. שיעור מגבלת עמלת ניהול חיצוני שהמשקיע המוסדי הצהיר עליה בהתאם לתקנה 2א לתקנות הוצאות ישירות עבור שנת הכספים  2026</t>
  </si>
  <si>
    <t>א. השווי המשוערך של  נכסי הקופה או המסלול נכון ליום 31 בדצמבר של שנת הכספים 2025</t>
  </si>
  <si>
    <t>13. שיעור מגבלת עמלת ניהול חיצוני שהמשקיע המוסדי הצהיר עליה עבור שנת הכספים שהסתיימה 2025</t>
  </si>
  <si>
    <t xml:space="preserve">א. הוצאה הנובעת מהשקעה בניירות ערך לא סחירים או ממתן הלוואה למי שאינו עמית או מבוטח </t>
  </si>
  <si>
    <t xml:space="preserve">נספח 2 </t>
  </si>
  <si>
    <t xml:space="preserve">נספח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</si>
</sst>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000"/>
  </numFmts>
  <fonts count="11" x14ac:knownFonts="1">
    <font>
      <sz val="11"/>
      <color theme="1"/>
      <name val="Arial"/>
      <family val="2"/>
      <scheme val="minor"/>
    </font>
    <font>
      <sz val="11"/>
      <color theme="1"/>
      <name val="Arial"/>
      <family val="2"/>
      <charset val="177"/>
      <scheme val="minor"/>
    </font>
    <font>
      <b/>
      <sz val="12"/>
      <color theme="1"/>
      <name val="Calibri Light"/>
      <family val="2"/>
    </font>
    <font>
      <sz val="12"/>
      <color theme="1"/>
      <name val="Calibri Light"/>
      <family val="2"/>
    </font>
    <font>
      <sz val="12"/>
      <color rgb="FF000000"/>
      <name val="Calibri Light"/>
      <family val="2"/>
    </font>
    <font>
      <strike/>
      <sz val="12"/>
      <color theme="1"/>
      <name val="Calibri Light"/>
      <family val="2"/>
    </font>
    <font>
      <b/>
      <sz val="12"/>
      <color rgb="FF000080"/>
      <name val="Calibri Light"/>
      <family val="2"/>
    </font>
    <font>
      <sz val="12"/>
      <color rgb="FF000080"/>
      <name val="Calibri Light"/>
      <family val="2"/>
    </font>
    <font>
      <sz val="11"/>
      <color theme="1"/>
      <name val="Arial"/>
      <family val="2"/>
      <scheme val="minor"/>
    </font>
    <font>
      <sz val="8"/>
      <name val="Tahoma"/>
      <family val="2"/>
    </font>
    <font>
      <sz val="8"/>
      <color theme="1"/>
      <name val="Tahoma"/>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diagonal/>
    </border>
    <border>
      <left style="medium">
        <color rgb="FF808080"/>
      </left>
      <right style="medium">
        <color rgb="FF808080"/>
      </right>
      <top style="medium">
        <color rgb="FF808080"/>
      </top>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s>
  <cellStyleXfs count="4">
    <xf numFmtId="0" fontId="0" fillId="0" borderId="0"/>
    <xf numFmtId="0" fontId="1" fillId="0" borderId="0"/>
    <xf numFmtId="9" fontId="8"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0" fontId="4" fillId="0" borderId="1" xfId="0" applyFont="1" applyBorder="1" applyAlignment="1">
      <alignment horizontal="right" vertical="center" readingOrder="2"/>
    </xf>
    <xf numFmtId="0" fontId="3" fillId="0" borderId="0" xfId="0" applyFont="1" applyAlignment="1">
      <alignment horizontal="right" vertical="center"/>
    </xf>
    <xf numFmtId="0" fontId="3" fillId="0" borderId="2" xfId="0" applyFont="1" applyBorder="1" applyAlignment="1">
      <alignment horizontal="right" vertical="center" wrapText="1" readingOrder="2"/>
    </xf>
    <xf numFmtId="0" fontId="3" fillId="0" borderId="1" xfId="0" applyFont="1" applyBorder="1" applyAlignment="1">
      <alignment horizontal="right" vertical="center"/>
    </xf>
    <xf numFmtId="0" fontId="4" fillId="0" borderId="1" xfId="0" applyFont="1" applyBorder="1" applyAlignment="1">
      <alignment horizontal="right" vertical="center" readingOrder="1"/>
    </xf>
    <xf numFmtId="0" fontId="3" fillId="0" borderId="1" xfId="0" applyFont="1" applyBorder="1" applyAlignment="1">
      <alignment horizontal="right" vertical="center" wrapText="1" readingOrder="2"/>
    </xf>
    <xf numFmtId="0" fontId="6" fillId="0" borderId="4" xfId="0" applyFont="1" applyBorder="1" applyAlignment="1">
      <alignment horizontal="right" vertical="center" wrapText="1" readingOrder="2"/>
    </xf>
    <xf numFmtId="0" fontId="3" fillId="0" borderId="0" xfId="0" applyFont="1" applyAlignment="1">
      <alignment horizontal="right"/>
    </xf>
    <xf numFmtId="0" fontId="3" fillId="0" borderId="0" xfId="0" applyFont="1" applyAlignment="1">
      <alignment horizontal="right" vertical="center" readingOrder="2"/>
    </xf>
    <xf numFmtId="4" fontId="4" fillId="0" borderId="1" xfId="0" applyNumberFormat="1" applyFont="1" applyBorder="1" applyAlignment="1">
      <alignment horizontal="right" vertical="center" readingOrder="1"/>
    </xf>
    <xf numFmtId="2" fontId="4" fillId="0" borderId="1" xfId="0" applyNumberFormat="1" applyFont="1" applyBorder="1" applyAlignment="1">
      <alignment horizontal="right" vertical="center" readingOrder="1"/>
    </xf>
    <xf numFmtId="2" fontId="4" fillId="0" borderId="1" xfId="2" applyNumberFormat="1" applyFont="1" applyFill="1" applyBorder="1" applyAlignment="1">
      <alignment horizontal="right" vertical="center" readingOrder="1"/>
    </xf>
    <xf numFmtId="4" fontId="3" fillId="0" borderId="0" xfId="0" applyNumberFormat="1" applyFont="1" applyAlignment="1">
      <alignment horizontal="right" vertical="center"/>
    </xf>
    <xf numFmtId="10" fontId="3" fillId="0" borderId="0" xfId="2" applyNumberFormat="1" applyFont="1" applyFill="1" applyAlignment="1">
      <alignment horizontal="right" vertical="center"/>
    </xf>
    <xf numFmtId="164" fontId="4" fillId="0" borderId="1" xfId="3" applyFont="1" applyFill="1" applyBorder="1" applyAlignment="1">
      <alignment horizontal="right" vertical="center" readingOrder="1"/>
    </xf>
    <xf numFmtId="2" fontId="4" fillId="0" borderId="0" xfId="2" applyNumberFormat="1" applyFont="1" applyFill="1" applyBorder="1" applyAlignment="1">
      <alignment horizontal="right" vertical="center" readingOrder="1"/>
    </xf>
    <xf numFmtId="2" fontId="3" fillId="0" borderId="0" xfId="2" applyNumberFormat="1" applyFont="1" applyFill="1" applyAlignment="1">
      <alignment horizontal="right" vertical="center"/>
    </xf>
    <xf numFmtId="2" fontId="3" fillId="0" borderId="0" xfId="0" applyNumberFormat="1" applyFont="1" applyAlignment="1">
      <alignment horizontal="right" vertical="center"/>
    </xf>
    <xf numFmtId="0" fontId="2" fillId="0" borderId="1" xfId="0" applyFont="1" applyBorder="1" applyAlignment="1">
      <alignment horizontal="right" vertical="center" wrapText="1" readingOrder="2"/>
    </xf>
    <xf numFmtId="164" fontId="4" fillId="0" borderId="1" xfId="0" applyNumberFormat="1" applyFont="1" applyBorder="1" applyAlignment="1">
      <alignment horizontal="right" vertical="center" readingOrder="1"/>
    </xf>
    <xf numFmtId="165" fontId="4" fillId="0" borderId="1" xfId="0" applyNumberFormat="1" applyFont="1" applyBorder="1" applyAlignment="1">
      <alignment horizontal="right" vertical="center" readingOrder="1"/>
    </xf>
    <xf numFmtId="0" fontId="10" fillId="0" borderId="10" xfId="0" applyFont="1" applyBorder="1" applyAlignment="1">
      <alignment horizontal="center" vertical="top"/>
    </xf>
    <xf numFmtId="164" fontId="3" fillId="0" borderId="0" xfId="3" applyFont="1" applyAlignment="1">
      <alignment horizontal="right" vertical="center"/>
    </xf>
    <xf numFmtId="4" fontId="10" fillId="0" borderId="10" xfId="0" applyNumberFormat="1" applyFont="1" applyBorder="1" applyAlignment="1">
      <alignment vertical="top"/>
    </xf>
    <xf numFmtId="0" fontId="0" fillId="0" borderId="11" xfId="0" applyBorder="1"/>
    <xf numFmtId="164" fontId="3" fillId="0" borderId="0" xfId="0" applyNumberFormat="1" applyFont="1" applyAlignment="1">
      <alignment horizontal="right" vertical="center"/>
    </xf>
    <xf numFmtId="10" fontId="3" fillId="0" borderId="0" xfId="2" applyNumberFormat="1" applyFont="1" applyAlignment="1">
      <alignment horizontal="right" vertical="center"/>
    </xf>
    <xf numFmtId="14" fontId="3" fillId="0" borderId="0" xfId="0" applyNumberFormat="1" applyFont="1" applyAlignment="1">
      <alignment horizontal="right" vertical="center"/>
    </xf>
    <xf numFmtId="0" fontId="2" fillId="0" borderId="3" xfId="0" applyFont="1" applyBorder="1" applyAlignment="1">
      <alignment horizontal="right" vertical="center" wrapText="1" readingOrder="2"/>
    </xf>
    <xf numFmtId="0" fontId="2" fillId="0" borderId="6" xfId="0" applyFont="1" applyBorder="1" applyAlignment="1">
      <alignment horizontal="right" vertical="center" wrapText="1" readingOrder="2"/>
    </xf>
    <xf numFmtId="0" fontId="3" fillId="0" borderId="5" xfId="0" applyFont="1" applyBorder="1" applyAlignment="1">
      <alignment horizontal="right" vertical="center" wrapText="1" readingOrder="2"/>
    </xf>
    <xf numFmtId="0" fontId="9" fillId="0" borderId="1" xfId="0" applyFont="1" applyBorder="1" applyAlignment="1" applyProtection="1">
      <alignment horizontal="right" wrapText="1"/>
      <protection locked="0"/>
    </xf>
    <xf numFmtId="4" fontId="3" fillId="0" borderId="5" xfId="0" applyNumberFormat="1" applyFont="1" applyBorder="1" applyAlignment="1">
      <alignment horizontal="right" vertical="center" wrapText="1" readingOrder="2"/>
    </xf>
    <xf numFmtId="0" fontId="6" fillId="0" borderId="6"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3" fillId="0" borderId="9" xfId="0" applyFont="1" applyBorder="1" applyAlignment="1">
      <alignment vertical="center" wrapText="1" readingOrder="2"/>
    </xf>
    <xf numFmtId="0" fontId="3" fillId="0" borderId="8" xfId="0" applyFont="1" applyBorder="1" applyAlignment="1">
      <alignment horizontal="right" vertical="center" wrapText="1" readingOrder="2"/>
    </xf>
    <xf numFmtId="0" fontId="3" fillId="0" borderId="7" xfId="0" applyFont="1" applyBorder="1" applyAlignment="1">
      <alignment vertical="center" wrapText="1" readingOrder="2"/>
    </xf>
    <xf numFmtId="0" fontId="7" fillId="0" borderId="6" xfId="0" applyFont="1" applyBorder="1" applyAlignment="1">
      <alignment horizontal="right" vertical="center" wrapText="1" readingOrder="2"/>
    </xf>
    <xf numFmtId="0" fontId="3" fillId="0" borderId="5" xfId="0" applyFont="1" applyBorder="1" applyAlignment="1">
      <alignment vertical="center" wrapText="1" readingOrder="2"/>
    </xf>
    <xf numFmtId="4" fontId="3" fillId="0" borderId="6" xfId="0" applyNumberFormat="1" applyFont="1" applyBorder="1" applyAlignment="1">
      <alignment horizontal="right" vertical="center" wrapText="1" readingOrder="2"/>
    </xf>
    <xf numFmtId="2" fontId="3" fillId="0" borderId="5" xfId="0" applyNumberFormat="1" applyFont="1" applyBorder="1" applyAlignment="1">
      <alignment horizontal="right" vertical="center" wrapText="1" readingOrder="2"/>
    </xf>
    <xf numFmtId="0" fontId="2" fillId="0" borderId="3" xfId="0" applyFont="1" applyBorder="1" applyAlignment="1">
      <alignment horizontal="justify" vertical="center" wrapText="1" readingOrder="2"/>
    </xf>
    <xf numFmtId="0" fontId="3" fillId="0" borderId="5" xfId="0" applyFont="1" applyBorder="1" applyAlignment="1">
      <alignment horizontal="justify" vertical="center" wrapText="1" readingOrder="2"/>
    </xf>
    <xf numFmtId="2" fontId="3" fillId="0" borderId="5" xfId="0" applyNumberFormat="1" applyFont="1" applyBorder="1" applyAlignment="1">
      <alignment horizontal="justify" vertical="center" wrapText="1" readingOrder="2"/>
    </xf>
    <xf numFmtId="164" fontId="3" fillId="0" borderId="5" xfId="0" applyNumberFormat="1" applyFont="1" applyBorder="1" applyAlignment="1">
      <alignment horizontal="justify" vertical="center" wrapText="1" readingOrder="2"/>
    </xf>
    <xf numFmtId="0" fontId="9" fillId="0" borderId="1" xfId="0" applyFont="1" applyBorder="1" applyAlignment="1">
      <alignment horizontal="right" wrapText="1"/>
    </xf>
    <xf numFmtId="4" fontId="3" fillId="0" borderId="5" xfId="0" applyNumberFormat="1" applyFont="1" applyBorder="1" applyAlignment="1">
      <alignment horizontal="justify" vertical="center" wrapText="1" readingOrder="2"/>
    </xf>
    <xf numFmtId="165" fontId="3" fillId="0" borderId="5" xfId="0" applyNumberFormat="1" applyFont="1" applyBorder="1" applyAlignment="1">
      <alignment horizontal="justify" vertical="center" wrapText="1" readingOrder="2"/>
    </xf>
    <xf numFmtId="0" fontId="3" fillId="0" borderId="9" xfId="0" applyFont="1" applyBorder="1" applyAlignment="1">
      <alignment horizontal="right" vertical="center" wrapText="1" readingOrder="2"/>
    </xf>
    <xf numFmtId="0" fontId="3" fillId="0" borderId="5" xfId="0" applyFont="1" applyBorder="1" applyAlignment="1">
      <alignment horizontal="right" vertical="center" wrapText="1" readingOrder="2"/>
    </xf>
    <xf numFmtId="0" fontId="3" fillId="0" borderId="7" xfId="0" applyFont="1" applyBorder="1" applyAlignment="1">
      <alignment horizontal="right" vertical="center" wrapText="1" readingOrder="2"/>
    </xf>
    <xf numFmtId="0" fontId="3" fillId="0" borderId="9" xfId="0" applyFont="1" applyBorder="1" applyAlignment="1">
      <alignment horizontal="justify" vertical="center" wrapText="1" readingOrder="2"/>
    </xf>
    <xf numFmtId="0" fontId="3" fillId="0" borderId="5" xfId="0" applyFont="1" applyBorder="1" applyAlignment="1">
      <alignment horizontal="justify" vertical="center" wrapText="1" readingOrder="2"/>
    </xf>
    <xf numFmtId="0" fontId="2" fillId="0" borderId="9"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3" fillId="0" borderId="7" xfId="0" applyFont="1" applyBorder="1" applyAlignment="1">
      <alignment horizontal="justify" vertical="center" wrapText="1" readingOrder="2"/>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99"/>
      <color rgb="FF8BFFBF"/>
      <color rgb="FFFF967D"/>
      <color rgb="FFFF8B8B"/>
      <color rgb="FFFFBE7D"/>
      <color rgb="FFFFB8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ayroll-fs\Data\&#1495;&#1513;&#1489;&#1493;&#1514;%20&#1502;&#1500;&#1501;\&#1495;&#1513;&#1489;&#1493;&#1514;%20&#1489;&#1504;&#1511;%20&#1492;&#1508;&#1493;&#1506;&#1500;&#1497;&#1501;\&#1502;&#1491;&#1493;&#1512;%20&#1513;&#1497;&#1512;&#1493;&#1514;%20&#1493;&#1489;&#1511;&#1512;&#1492;\&#1492;&#1493;&#1510;&#1488;&#1493;&#1514;%20&#1497;&#1513;&#1497;&#1512;&#1493;&#1514;\2024\Q4-2024\(&#1513;&#1500;&#1497;&#1508;&#1492;%20&#1500;&#1508;&#1497;%20&#1511;&#1493;&#1491;%20&#1488;&#1493;&#1510;&#1512;%20(118%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_1"/>
    </sheetNames>
    <sheetDataSet>
      <sheetData sheetId="0">
        <row r="10">
          <cell r="A10" t="str">
            <v>מספר קופה</v>
          </cell>
          <cell r="E10" t="str">
            <v>סכום</v>
          </cell>
        </row>
        <row r="11">
          <cell r="A11">
            <v>3081</v>
          </cell>
          <cell r="E11">
            <v>879357006.70000005</v>
          </cell>
        </row>
        <row r="12">
          <cell r="A12">
            <v>3111</v>
          </cell>
          <cell r="E12">
            <v>648536460.94000006</v>
          </cell>
        </row>
        <row r="13">
          <cell r="A13">
            <v>3141</v>
          </cell>
          <cell r="E13">
            <v>5833580.5700000003</v>
          </cell>
        </row>
        <row r="14">
          <cell r="A14">
            <v>3211</v>
          </cell>
          <cell r="E14">
            <v>30780107.190000001</v>
          </cell>
        </row>
        <row r="15">
          <cell r="A15">
            <v>3231</v>
          </cell>
          <cell r="E15">
            <v>26612694.920000002</v>
          </cell>
        </row>
        <row r="16">
          <cell r="A16">
            <v>3261</v>
          </cell>
          <cell r="E16">
            <v>3652916.63</v>
          </cell>
        </row>
        <row r="17">
          <cell r="A17">
            <v>3331</v>
          </cell>
          <cell r="E17">
            <v>53284759.670000002</v>
          </cell>
        </row>
        <row r="18">
          <cell r="A18">
            <v>3471</v>
          </cell>
          <cell r="E18">
            <v>47103702.590000004</v>
          </cell>
        </row>
        <row r="19">
          <cell r="A19">
            <v>3511</v>
          </cell>
          <cell r="E19">
            <v>349298.92</v>
          </cell>
        </row>
        <row r="20">
          <cell r="A20">
            <v>3941</v>
          </cell>
          <cell r="E20">
            <v>4000349.85</v>
          </cell>
        </row>
        <row r="21">
          <cell r="A21">
            <v>4001</v>
          </cell>
          <cell r="E21">
            <v>256686234.18000001</v>
          </cell>
        </row>
        <row r="22">
          <cell r="A22">
            <v>4021</v>
          </cell>
          <cell r="E22">
            <v>185671582.44999999</v>
          </cell>
        </row>
        <row r="23">
          <cell r="A23">
            <v>4031</v>
          </cell>
          <cell r="E23">
            <v>383981480.92000002</v>
          </cell>
        </row>
        <row r="24">
          <cell r="A24">
            <v>4121</v>
          </cell>
          <cell r="E24">
            <v>1877573634.01</v>
          </cell>
        </row>
        <row r="25">
          <cell r="A25">
            <v>4141</v>
          </cell>
          <cell r="E25">
            <v>1471698.4</v>
          </cell>
        </row>
        <row r="26">
          <cell r="A26">
            <v>4241</v>
          </cell>
          <cell r="E26">
            <v>62906928.140000001</v>
          </cell>
        </row>
        <row r="27">
          <cell r="A27">
            <v>4261</v>
          </cell>
          <cell r="E27">
            <v>6447875.5899999999</v>
          </cell>
        </row>
        <row r="28">
          <cell r="A28">
            <v>4361</v>
          </cell>
          <cell r="E28">
            <v>36805918.670000002</v>
          </cell>
        </row>
        <row r="29">
          <cell r="A29">
            <v>4481</v>
          </cell>
          <cell r="E29">
            <v>460252499.44</v>
          </cell>
        </row>
        <row r="30">
          <cell r="A30">
            <v>4521</v>
          </cell>
          <cell r="E30">
            <v>420186536.49000001</v>
          </cell>
        </row>
        <row r="31">
          <cell r="A31">
            <v>4611</v>
          </cell>
          <cell r="E31">
            <v>32807305.98</v>
          </cell>
        </row>
        <row r="32">
          <cell r="A32">
            <v>4681</v>
          </cell>
          <cell r="E32">
            <v>1530253.03</v>
          </cell>
        </row>
        <row r="33">
          <cell r="A33">
            <v>4731</v>
          </cell>
          <cell r="E33">
            <v>16432592.310000001</v>
          </cell>
        </row>
        <row r="34">
          <cell r="A34">
            <v>4761</v>
          </cell>
          <cell r="E34">
            <v>5256919.38</v>
          </cell>
        </row>
        <row r="35">
          <cell r="A35">
            <v>4851</v>
          </cell>
          <cell r="E35">
            <v>89389981.790000007</v>
          </cell>
        </row>
        <row r="36">
          <cell r="A36">
            <v>4881</v>
          </cell>
          <cell r="E36">
            <v>3258966.29</v>
          </cell>
        </row>
        <row r="37">
          <cell r="A37">
            <v>5051</v>
          </cell>
          <cell r="E37">
            <v>61897733.75</v>
          </cell>
        </row>
        <row r="38">
          <cell r="A38">
            <v>5101</v>
          </cell>
          <cell r="E38">
            <v>917151482.82000005</v>
          </cell>
        </row>
        <row r="39">
          <cell r="A39">
            <v>5121</v>
          </cell>
          <cell r="E39">
            <v>2176565831.5999999</v>
          </cell>
        </row>
        <row r="40">
          <cell r="A40">
            <v>5151</v>
          </cell>
          <cell r="E40">
            <v>956988317.01999998</v>
          </cell>
        </row>
        <row r="41">
          <cell r="A41">
            <v>5161</v>
          </cell>
          <cell r="E41">
            <v>4771125140.8900003</v>
          </cell>
        </row>
        <row r="42">
          <cell r="A42">
            <v>5221</v>
          </cell>
          <cell r="E42">
            <v>161253091.72</v>
          </cell>
        </row>
        <row r="43">
          <cell r="A43">
            <v>5281</v>
          </cell>
          <cell r="E43">
            <v>102764629.75</v>
          </cell>
        </row>
        <row r="44">
          <cell r="A44">
            <v>5341</v>
          </cell>
          <cell r="E44">
            <v>29981496.620000001</v>
          </cell>
        </row>
        <row r="45">
          <cell r="A45">
            <v>5411</v>
          </cell>
          <cell r="E45">
            <v>58434825.240000002</v>
          </cell>
        </row>
        <row r="46">
          <cell r="A46">
            <v>5421</v>
          </cell>
          <cell r="E46">
            <v>8708748.4100000001</v>
          </cell>
        </row>
        <row r="47">
          <cell r="A47">
            <v>5461</v>
          </cell>
          <cell r="E47">
            <v>136110293.03</v>
          </cell>
        </row>
        <row r="48">
          <cell r="A48">
            <v>5531</v>
          </cell>
          <cell r="E48">
            <v>35061249.909999996</v>
          </cell>
        </row>
        <row r="49">
          <cell r="A49">
            <v>5581</v>
          </cell>
          <cell r="E49">
            <v>46865484.079999998</v>
          </cell>
        </row>
        <row r="50">
          <cell r="A50">
            <v>5771</v>
          </cell>
          <cell r="E50">
            <v>17815359.34</v>
          </cell>
        </row>
        <row r="51">
          <cell r="A51">
            <v>6011</v>
          </cell>
          <cell r="E51">
            <v>128934084.52</v>
          </cell>
        </row>
        <row r="52">
          <cell r="A52">
            <v>6031</v>
          </cell>
          <cell r="E52">
            <v>2876849709.79</v>
          </cell>
        </row>
        <row r="53">
          <cell r="A53">
            <v>6051</v>
          </cell>
          <cell r="E53">
            <v>33335647.77</v>
          </cell>
        </row>
        <row r="54">
          <cell r="A54">
            <v>6081</v>
          </cell>
          <cell r="E54">
            <v>3338726.37</v>
          </cell>
        </row>
        <row r="55">
          <cell r="A55">
            <v>6131</v>
          </cell>
          <cell r="E55">
            <v>1001490.33</v>
          </cell>
        </row>
        <row r="56">
          <cell r="A56">
            <v>6151</v>
          </cell>
          <cell r="E56">
            <v>16797617.760000002</v>
          </cell>
        </row>
        <row r="57">
          <cell r="A57">
            <v>6271</v>
          </cell>
          <cell r="E57">
            <v>145338793.88999999</v>
          </cell>
        </row>
        <row r="58">
          <cell r="A58">
            <v>6291</v>
          </cell>
          <cell r="E58">
            <v>44100302.030000001</v>
          </cell>
        </row>
        <row r="59">
          <cell r="A59">
            <v>6421</v>
          </cell>
          <cell r="E59">
            <v>26101058.640000001</v>
          </cell>
        </row>
        <row r="60">
          <cell r="A60">
            <v>6451</v>
          </cell>
          <cell r="E60">
            <v>19328615.300000001</v>
          </cell>
        </row>
        <row r="61">
          <cell r="A61">
            <v>6641</v>
          </cell>
          <cell r="E61">
            <v>1973104800.1900001</v>
          </cell>
        </row>
        <row r="62">
          <cell r="A62">
            <v>6691</v>
          </cell>
          <cell r="E62">
            <v>2968674.3</v>
          </cell>
        </row>
        <row r="63">
          <cell r="A63">
            <v>6761</v>
          </cell>
          <cell r="E63">
            <v>15139190.550000001</v>
          </cell>
        </row>
        <row r="64">
          <cell r="A64">
            <v>6881</v>
          </cell>
          <cell r="E64">
            <v>106242580.43000001</v>
          </cell>
        </row>
        <row r="65">
          <cell r="A65">
            <v>7111</v>
          </cell>
          <cell r="E65">
            <v>13360190.539999999</v>
          </cell>
        </row>
        <row r="66">
          <cell r="A66">
            <v>7351</v>
          </cell>
          <cell r="E66">
            <v>24457514.98</v>
          </cell>
        </row>
        <row r="67">
          <cell r="A67">
            <v>7511</v>
          </cell>
          <cell r="E67">
            <v>17023729.390000001</v>
          </cell>
        </row>
        <row r="68">
          <cell r="A68">
            <v>8071</v>
          </cell>
          <cell r="E68">
            <v>1006878.43</v>
          </cell>
        </row>
        <row r="69">
          <cell r="A69">
            <v>8191</v>
          </cell>
          <cell r="E69">
            <v>4222200.7</v>
          </cell>
        </row>
        <row r="70">
          <cell r="A70">
            <v>8451</v>
          </cell>
          <cell r="E70">
            <v>0</v>
          </cell>
        </row>
        <row r="71">
          <cell r="A71">
            <v>8571</v>
          </cell>
          <cell r="E71">
            <v>248741058.15000001</v>
          </cell>
        </row>
        <row r="72">
          <cell r="A72">
            <v>8691</v>
          </cell>
          <cell r="E72">
            <v>0</v>
          </cell>
        </row>
      </sheetData>
    </sheetDataSet>
  </externalBook>
</externalLink>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dimension ref="A2:G73"/>
  <sheetViews>
    <sheetView rightToLeft="1" tabSelected="1" topLeftCell="A49" workbookViewId="0">
      <selection activeCell="B67" sqref="B67"/>
    </sheetView>
  </sheetViews>
  <sheetFormatPr defaultColWidth="9" defaultRowHeight="15.75" x14ac:dyDescent="0.2"/>
  <cols>
    <col min="1" max="1" width="81.75" style="2" customWidth="1"/>
    <col min="2" max="2" width="46" style="2" customWidth="1"/>
    <col min="3" max="3" width="11.25" style="2" bestFit="1" customWidth="1"/>
    <col min="4" max="16384" width="9" style="2"/>
  </cols>
  <sheetData>
    <row r="2" spans="1:7" x14ac:dyDescent="0.2">
      <c r="A2" s="2" t="s">
        <v>109</v>
      </c>
      <c r="B2" s="2" t="s">
        <v>110</v>
      </c>
    </row>
    <row r="3" spans="1:7" x14ac:dyDescent="0.2">
      <c r="A3" s="2" t="s">
        <v>96</v>
      </c>
      <c r="B3" s="2" t="s">
        <v>111</v>
      </c>
    </row>
    <row r="4" spans="1:7" x14ac:dyDescent="0.2">
      <c r="A4" s="2" t="s">
        <v>97</v>
      </c>
      <c r="B4" s="2" t="s">
        <v>98</v>
      </c>
    </row>
    <row r="5" spans="1:7" x14ac:dyDescent="0.2">
      <c r="A5" s="2" t="s">
        <v>99</v>
      </c>
      <c r="B5" s="28">
        <v>46022</v>
      </c>
    </row>
    <row r="6" spans="1:7" ht="16.5" thickBot="1" x14ac:dyDescent="0.25">
      <c r="A6" s="2" t="s">
        <v>112</v>
      </c>
      <c r="B6" s="2" t="s">
        <v>113</v>
      </c>
    </row>
    <row r="7" spans="1:7" ht="48" thickBot="1" x14ac:dyDescent="0.25">
      <c r="A7" s="7" t="s">
        <v>135</v>
      </c>
      <c r="B7" s="1" t="s">
        <v>0</v>
      </c>
    </row>
    <row r="8" spans="1:7" x14ac:dyDescent="0.2">
      <c r="A8" s="4"/>
      <c r="B8" s="4"/>
    </row>
    <row r="9" spans="1:7" x14ac:dyDescent="0.2">
      <c r="A9" s="4"/>
      <c r="B9" s="5"/>
    </row>
    <row r="10" spans="1:7" ht="16.5" thickBot="1" x14ac:dyDescent="0.25">
      <c r="A10" s="4"/>
      <c r="B10" s="5"/>
      <c r="C10" s="26"/>
      <c r="E10" s="24"/>
      <c r="F10" s="25"/>
      <c r="G10" s="27"/>
    </row>
    <row r="11" spans="1:7" x14ac:dyDescent="0.2">
      <c r="A11" s="6" t="s">
        <v>1</v>
      </c>
      <c r="B11" s="10">
        <v>38.00562</v>
      </c>
    </row>
    <row r="12" spans="1:7" x14ac:dyDescent="0.2">
      <c r="A12" s="6" t="s">
        <v>2</v>
      </c>
      <c r="B12" s="10">
        <v>0</v>
      </c>
    </row>
    <row r="13" spans="1:7" x14ac:dyDescent="0.2">
      <c r="A13" s="6" t="s">
        <v>3</v>
      </c>
      <c r="B13" s="10">
        <v>38.00562</v>
      </c>
    </row>
    <row r="14" spans="1:7" x14ac:dyDescent="0.2">
      <c r="A14" s="6"/>
      <c r="B14" s="5"/>
    </row>
    <row r="15" spans="1:7" ht="31.5" x14ac:dyDescent="0.2">
      <c r="A15" s="6" t="s">
        <v>20</v>
      </c>
      <c r="B15" s="10">
        <v>0.40600000000000003</v>
      </c>
    </row>
    <row r="16" spans="1:7" x14ac:dyDescent="0.2">
      <c r="A16" s="6" t="s">
        <v>4</v>
      </c>
      <c r="B16" s="10">
        <v>0</v>
      </c>
    </row>
    <row r="17" spans="1:2" x14ac:dyDescent="0.2">
      <c r="A17" s="6" t="s">
        <v>5</v>
      </c>
      <c r="B17" s="10">
        <v>0.40600000000000003</v>
      </c>
    </row>
    <row r="18" spans="1:2" x14ac:dyDescent="0.2">
      <c r="A18" s="6"/>
      <c r="B18" s="5"/>
    </row>
    <row r="19" spans="1:2" x14ac:dyDescent="0.2">
      <c r="A19" s="6" t="s">
        <v>6</v>
      </c>
      <c r="B19" s="10">
        <v>0.38</v>
      </c>
    </row>
    <row r="20" spans="1:2" x14ac:dyDescent="0.2">
      <c r="A20" s="6" t="s">
        <v>141</v>
      </c>
      <c r="B20" s="10">
        <v>0.38</v>
      </c>
    </row>
    <row r="21" spans="1:2" x14ac:dyDescent="0.2">
      <c r="A21" s="6" t="s">
        <v>7</v>
      </c>
      <c r="B21" s="10">
        <v>0</v>
      </c>
    </row>
    <row r="22" spans="1:2" x14ac:dyDescent="0.2">
      <c r="A22" s="6"/>
      <c r="B22" s="5"/>
    </row>
    <row r="23" spans="1:2" x14ac:dyDescent="0.2">
      <c r="A23" s="6" t="s">
        <v>8</v>
      </c>
      <c r="B23" s="11">
        <v>84.586149999999989</v>
      </c>
    </row>
    <row r="24" spans="1:2" x14ac:dyDescent="0.2">
      <c r="A24" s="6"/>
      <c r="B24" s="5"/>
    </row>
    <row r="25" spans="1:2" x14ac:dyDescent="0.2">
      <c r="A25" s="6" t="s">
        <v>79</v>
      </c>
      <c r="B25" s="10">
        <v>0</v>
      </c>
    </row>
    <row r="26" spans="1:2" x14ac:dyDescent="0.2">
      <c r="A26" s="6"/>
      <c r="B26" s="5"/>
    </row>
    <row r="27" spans="1:2" x14ac:dyDescent="0.2">
      <c r="A27" s="6" t="s">
        <v>80</v>
      </c>
      <c r="B27" s="10">
        <v>0</v>
      </c>
    </row>
    <row r="28" spans="1:2" x14ac:dyDescent="0.2">
      <c r="A28" s="6"/>
      <c r="B28" s="5"/>
    </row>
    <row r="29" spans="1:2" x14ac:dyDescent="0.2">
      <c r="A29" s="6" t="s">
        <v>83</v>
      </c>
      <c r="B29" s="10">
        <v>123.37777</v>
      </c>
    </row>
    <row r="30" spans="1:2" x14ac:dyDescent="0.2">
      <c r="A30" s="6"/>
      <c r="B30" s="5"/>
    </row>
    <row r="31" spans="1:2" x14ac:dyDescent="0.2">
      <c r="A31" s="6" t="s">
        <v>84</v>
      </c>
      <c r="B31" s="15">
        <f>+B32/2+B33/2</f>
        <v>259956</v>
      </c>
    </row>
    <row r="32" spans="1:2" x14ac:dyDescent="0.2">
      <c r="A32" s="6" t="s">
        <v>139</v>
      </c>
      <c r="B32" s="15">
        <v>271170</v>
      </c>
    </row>
    <row r="33" spans="1:2" x14ac:dyDescent="0.2">
      <c r="A33" s="6" t="s">
        <v>133</v>
      </c>
      <c r="B33" s="15">
        <v>248742</v>
      </c>
    </row>
    <row r="34" spans="1:2" x14ac:dyDescent="0.2">
      <c r="A34" s="6"/>
      <c r="B34" s="5"/>
    </row>
    <row r="35" spans="1:2" x14ac:dyDescent="0.2">
      <c r="A35" s="6" t="s">
        <v>85</v>
      </c>
      <c r="B35" s="12">
        <v>4.7478668636177467E-2</v>
      </c>
    </row>
    <row r="36" spans="1:2" x14ac:dyDescent="0.2">
      <c r="A36" s="6"/>
      <c r="B36" s="5"/>
    </row>
    <row r="37" spans="1:2" x14ac:dyDescent="0.2">
      <c r="A37" s="19" t="s">
        <v>9</v>
      </c>
      <c r="B37" s="5"/>
    </row>
    <row r="38" spans="1:2" x14ac:dyDescent="0.2">
      <c r="A38" s="19"/>
      <c r="B38" s="5"/>
    </row>
    <row r="39" spans="1:2" x14ac:dyDescent="0.2">
      <c r="A39" s="6" t="s">
        <v>81</v>
      </c>
      <c r="B39" s="21">
        <v>8.430299999999999</v>
      </c>
    </row>
    <row r="40" spans="1:2" x14ac:dyDescent="0.2">
      <c r="A40" s="6"/>
      <c r="B40" s="5"/>
    </row>
    <row r="41" spans="1:2" x14ac:dyDescent="0.2">
      <c r="A41" s="6" t="s">
        <v>82</v>
      </c>
      <c r="B41" s="10">
        <v>208.19496224536982</v>
      </c>
    </row>
    <row r="42" spans="1:2" x14ac:dyDescent="0.2">
      <c r="A42" s="6" t="s">
        <v>10</v>
      </c>
      <c r="B42" s="10">
        <v>0</v>
      </c>
    </row>
    <row r="43" spans="1:2" x14ac:dyDescent="0.2">
      <c r="A43" s="6" t="s">
        <v>11</v>
      </c>
      <c r="B43" s="10">
        <v>159.73096999999999</v>
      </c>
    </row>
    <row r="44" spans="1:2" x14ac:dyDescent="0.2">
      <c r="A44" s="6" t="s">
        <v>12</v>
      </c>
      <c r="B44" s="10">
        <v>0</v>
      </c>
    </row>
    <row r="45" spans="1:2" x14ac:dyDescent="0.2">
      <c r="A45" s="6" t="s">
        <v>13</v>
      </c>
      <c r="B45" s="10">
        <v>0</v>
      </c>
    </row>
    <row r="46" spans="1:2" ht="31.5" x14ac:dyDescent="0.2">
      <c r="A46" s="6" t="s">
        <v>14</v>
      </c>
      <c r="B46" s="11">
        <v>1.4202452383561648</v>
      </c>
    </row>
    <row r="47" spans="1:2" ht="31.5" x14ac:dyDescent="0.2">
      <c r="A47" s="6" t="s">
        <v>15</v>
      </c>
      <c r="B47" s="11">
        <v>43.940328652767121</v>
      </c>
    </row>
    <row r="48" spans="1:2" ht="31.5" x14ac:dyDescent="0.2">
      <c r="A48" s="6" t="s">
        <v>16</v>
      </c>
      <c r="B48" s="11">
        <v>0</v>
      </c>
    </row>
    <row r="49" spans="1:2" ht="31.5" x14ac:dyDescent="0.2">
      <c r="A49" s="6" t="s">
        <v>17</v>
      </c>
      <c r="B49" s="11">
        <v>3.1034183542465734</v>
      </c>
    </row>
    <row r="50" spans="1:2" x14ac:dyDescent="0.2">
      <c r="A50" s="6" t="s">
        <v>18</v>
      </c>
      <c r="B50" s="11">
        <v>0</v>
      </c>
    </row>
    <row r="51" spans="1:2" x14ac:dyDescent="0.2">
      <c r="A51" s="6"/>
      <c r="B51" s="5"/>
    </row>
    <row r="52" spans="1:2" x14ac:dyDescent="0.2">
      <c r="A52" s="6" t="s">
        <v>86</v>
      </c>
      <c r="B52" s="12">
        <v>8.3699475368228235E-2</v>
      </c>
    </row>
    <row r="53" spans="1:2" x14ac:dyDescent="0.2">
      <c r="A53" s="6"/>
      <c r="B53" s="5"/>
    </row>
    <row r="54" spans="1:2" x14ac:dyDescent="0.2">
      <c r="A54" s="6" t="s">
        <v>140</v>
      </c>
      <c r="B54" s="5">
        <v>0.2</v>
      </c>
    </row>
    <row r="55" spans="1:2" x14ac:dyDescent="0.2">
      <c r="A55" s="6"/>
      <c r="B55" s="5"/>
    </row>
    <row r="56" spans="1:2" ht="31.5" x14ac:dyDescent="0.2">
      <c r="A56" s="6" t="s">
        <v>87</v>
      </c>
      <c r="B56" s="11">
        <f>+B54-B52</f>
        <v>0.11630052463177178</v>
      </c>
    </row>
    <row r="57" spans="1:2" x14ac:dyDescent="0.2">
      <c r="A57" s="6"/>
      <c r="B57" s="11"/>
    </row>
    <row r="58" spans="1:2" x14ac:dyDescent="0.2">
      <c r="A58" s="6" t="s">
        <v>88</v>
      </c>
      <c r="B58" s="10">
        <v>0</v>
      </c>
    </row>
    <row r="59" spans="1:2" ht="31.5" x14ac:dyDescent="0.2">
      <c r="A59" s="6" t="s">
        <v>89</v>
      </c>
      <c r="B59" s="20">
        <v>8.3699475368228235E-2</v>
      </c>
    </row>
    <row r="60" spans="1:2" x14ac:dyDescent="0.2">
      <c r="A60" s="6"/>
      <c r="B60" s="5"/>
    </row>
    <row r="61" spans="1:2" x14ac:dyDescent="0.2">
      <c r="A61" s="6" t="s">
        <v>90</v>
      </c>
      <c r="B61" s="10"/>
    </row>
    <row r="62" spans="1:2" x14ac:dyDescent="0.2">
      <c r="A62" s="6"/>
      <c r="B62" s="10"/>
    </row>
    <row r="63" spans="1:2" x14ac:dyDescent="0.2">
      <c r="A63" s="6" t="s">
        <v>91</v>
      </c>
      <c r="B63" s="10">
        <v>331.57273224536982</v>
      </c>
    </row>
    <row r="64" spans="1:2" x14ac:dyDescent="0.2">
      <c r="A64" s="6" t="s">
        <v>92</v>
      </c>
      <c r="B64" s="16">
        <v>0.12759698836402952</v>
      </c>
    </row>
    <row r="65" spans="1:2" x14ac:dyDescent="0.2">
      <c r="A65" s="6"/>
      <c r="B65" s="5"/>
    </row>
    <row r="66" spans="1:2" x14ac:dyDescent="0.2">
      <c r="A66" s="6" t="s">
        <v>19</v>
      </c>
      <c r="B66" s="5"/>
    </row>
    <row r="67" spans="1:2" ht="31.5" x14ac:dyDescent="0.2">
      <c r="A67" s="6" t="s">
        <v>138</v>
      </c>
      <c r="B67" s="5">
        <v>0.2</v>
      </c>
    </row>
    <row r="68" spans="1:2" x14ac:dyDescent="0.2">
      <c r="A68" s="6" t="s">
        <v>93</v>
      </c>
      <c r="B68" s="11">
        <v>0.24747866863617748</v>
      </c>
    </row>
    <row r="69" spans="1:2" x14ac:dyDescent="0.2">
      <c r="A69" s="4"/>
      <c r="B69" s="4"/>
    </row>
    <row r="72" spans="1:2" x14ac:dyDescent="0.2">
      <c r="B72" s="17"/>
    </row>
    <row r="73" spans="1:2" x14ac:dyDescent="0.2">
      <c r="B73" s="1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dimension ref="A2:J73"/>
  <sheetViews>
    <sheetView rightToLeft="1" topLeftCell="A46" workbookViewId="0">
      <selection activeCell="B54" sqref="B54"/>
    </sheetView>
  </sheetViews>
  <sheetFormatPr defaultColWidth="9" defaultRowHeight="15.75" x14ac:dyDescent="0.2"/>
  <cols>
    <col min="1" max="1" width="81.75" style="2" customWidth="1"/>
    <col min="2" max="2" width="46" style="2" customWidth="1"/>
    <col min="3" max="3" width="16.375" style="2" customWidth="1"/>
    <col min="4" max="4" width="60.625" style="2" customWidth="1"/>
    <col min="5" max="5" width="18.125" style="2" bestFit="1" customWidth="1"/>
    <col min="6" max="16384" width="9" style="2"/>
  </cols>
  <sheetData>
    <row r="2" spans="1:10" x14ac:dyDescent="0.2">
      <c r="A2" s="2" t="e">
        <f>#REF!</f>
        <v>#REF!</v>
      </c>
      <c r="B2" s="2" t="e">
        <f>#REF!</f>
        <v>#REF!</v>
      </c>
    </row>
    <row r="3" spans="1:10" x14ac:dyDescent="0.2">
      <c r="A3" s="2" t="e">
        <f>#REF!</f>
        <v>#REF!</v>
      </c>
      <c r="B3" s="2" t="e">
        <f>#REF!</f>
        <v>#REF!</v>
      </c>
    </row>
    <row r="4" spans="1:10" x14ac:dyDescent="0.2">
      <c r="A4" s="2" t="e">
        <f>#REF!</f>
        <v>#REF!</v>
      </c>
      <c r="B4" s="2" t="e">
        <f>#REF!</f>
        <v>#REF!</v>
      </c>
    </row>
    <row r="5" spans="1:10" x14ac:dyDescent="0.2">
      <c r="A5" s="2" t="e">
        <f>#REF!</f>
        <v>#REF!</v>
      </c>
      <c r="B5" s="2" t="e">
        <f>#REF!</f>
        <v>#REF!</v>
      </c>
    </row>
    <row r="6" spans="1:10" ht="16.5" thickBot="1" x14ac:dyDescent="0.25">
      <c r="A6" s="2" t="e">
        <f>#REF!</f>
        <v>#REF!</v>
      </c>
      <c r="B6" s="2" t="e">
        <f>#REF!</f>
        <v>#REF!</v>
      </c>
    </row>
    <row r="7" spans="1:10" ht="158.25" thickBot="1" x14ac:dyDescent="0.25">
      <c r="A7" s="7" t="s">
        <v>105</v>
      </c>
      <c r="B7" s="1" t="s">
        <v>0</v>
      </c>
      <c r="C7" s="2">
        <v>5101</v>
      </c>
      <c r="D7" s="3" t="s">
        <v>75</v>
      </c>
    </row>
    <row r="8" spans="1:10" x14ac:dyDescent="0.2">
      <c r="A8" s="4"/>
      <c r="B8" s="4"/>
    </row>
    <row r="9" spans="1:10" ht="16.5" thickBot="1" x14ac:dyDescent="0.25">
      <c r="A9" s="4"/>
      <c r="B9" s="5"/>
      <c r="E9" s="22" t="s">
        <v>100</v>
      </c>
    </row>
    <row r="10" spans="1:10" ht="16.5" thickBot="1" x14ac:dyDescent="0.25">
      <c r="A10" s="4"/>
      <c r="B10" s="5"/>
      <c r="D10" s="13" t="e">
        <f>B11+B15</f>
        <v>#REF!</v>
      </c>
      <c r="E10" s="23" t="e">
        <f>SUMIFS(#REF!,#REF!,E9)/1000</f>
        <v>#REF!</v>
      </c>
      <c r="F10" s="26" t="e">
        <f>(E10-D10)*1000</f>
        <v>#REF!</v>
      </c>
      <c r="H10" s="24"/>
      <c r="I10" s="25"/>
      <c r="J10" s="27"/>
    </row>
    <row r="11" spans="1:10" x14ac:dyDescent="0.2">
      <c r="A11" s="6" t="s">
        <v>1</v>
      </c>
      <c r="B11" s="10" t="e">
        <f>+B12+B13</f>
        <v>#REF!</v>
      </c>
    </row>
    <row r="12" spans="1:10" x14ac:dyDescent="0.2">
      <c r="A12" s="6" t="s">
        <v>2</v>
      </c>
      <c r="B12" s="10" t="e">
        <f>#REF!</f>
        <v>#REF!</v>
      </c>
    </row>
    <row r="13" spans="1:10" x14ac:dyDescent="0.2">
      <c r="A13" s="6" t="s">
        <v>3</v>
      </c>
      <c r="B13" s="10" t="e">
        <f>#REF!</f>
        <v>#REF!</v>
      </c>
    </row>
    <row r="14" spans="1:10" x14ac:dyDescent="0.2">
      <c r="A14" s="6"/>
      <c r="B14" s="5"/>
    </row>
    <row r="15" spans="1:10" ht="31.5" x14ac:dyDescent="0.2">
      <c r="A15" s="6" t="s">
        <v>20</v>
      </c>
      <c r="B15" s="10" t="e">
        <f>+B16+B17</f>
        <v>#REF!</v>
      </c>
    </row>
    <row r="16" spans="1:10" x14ac:dyDescent="0.2">
      <c r="A16" s="6" t="s">
        <v>4</v>
      </c>
      <c r="B16" s="10" t="e">
        <f>#REF!</f>
        <v>#REF!</v>
      </c>
    </row>
    <row r="17" spans="1:5" x14ac:dyDescent="0.2">
      <c r="A17" s="6" t="s">
        <v>5</v>
      </c>
      <c r="B17" s="10" t="e">
        <f>#REF!</f>
        <v>#REF!</v>
      </c>
    </row>
    <row r="18" spans="1:5" x14ac:dyDescent="0.2">
      <c r="A18" s="6"/>
      <c r="B18" s="5"/>
    </row>
    <row r="19" spans="1:5" x14ac:dyDescent="0.2">
      <c r="A19" s="6" t="s">
        <v>6</v>
      </c>
      <c r="B19" s="10" t="e">
        <f>+B20+B21</f>
        <v>#REF!</v>
      </c>
      <c r="E19" s="2" t="s">
        <v>102</v>
      </c>
    </row>
    <row r="20" spans="1:5" x14ac:dyDescent="0.2">
      <c r="A20" s="6" t="s">
        <v>76</v>
      </c>
      <c r="B20" s="10" t="e">
        <f>#REF!</f>
        <v>#REF!</v>
      </c>
      <c r="E20" s="18" t="e">
        <f>SUMIFS(#REF!,#REF!,E19)/1000</f>
        <v>#REF!</v>
      </c>
    </row>
    <row r="21" spans="1:5" x14ac:dyDescent="0.2">
      <c r="A21" s="6" t="s">
        <v>7</v>
      </c>
      <c r="B21" s="10">
        <v>0</v>
      </c>
    </row>
    <row r="22" spans="1:5" ht="16.5" thickBot="1" x14ac:dyDescent="0.25">
      <c r="A22" s="6"/>
      <c r="B22" s="5"/>
      <c r="E22" s="22" t="s">
        <v>101</v>
      </c>
    </row>
    <row r="23" spans="1:5" x14ac:dyDescent="0.2">
      <c r="A23" s="6" t="s">
        <v>8</v>
      </c>
      <c r="B23" s="11">
        <v>320.78219999999999</v>
      </c>
      <c r="E23" s="2" t="e">
        <f>SUMIFS(#REF!,#REF!,E22)/1000</f>
        <v>#REF!</v>
      </c>
    </row>
    <row r="24" spans="1:5" x14ac:dyDescent="0.2">
      <c r="A24" s="6"/>
      <c r="B24" s="5"/>
    </row>
    <row r="25" spans="1:5" x14ac:dyDescent="0.2">
      <c r="A25" s="6" t="s">
        <v>79</v>
      </c>
      <c r="B25" s="10">
        <f>D35</f>
        <v>0</v>
      </c>
    </row>
    <row r="26" spans="1:5" x14ac:dyDescent="0.2">
      <c r="A26" s="6"/>
      <c r="B26" s="5"/>
    </row>
    <row r="27" spans="1:5" x14ac:dyDescent="0.2">
      <c r="A27" s="6" t="s">
        <v>80</v>
      </c>
      <c r="B27" s="10">
        <f>D36</f>
        <v>0</v>
      </c>
    </row>
    <row r="28" spans="1:5" x14ac:dyDescent="0.2">
      <c r="A28" s="6"/>
      <c r="B28" s="5"/>
    </row>
    <row r="29" spans="1:5" x14ac:dyDescent="0.2">
      <c r="A29" s="6" t="s">
        <v>83</v>
      </c>
      <c r="B29" s="10" t="e">
        <f>+B27+B25+B23+B19+B15+B11</f>
        <v>#REF!</v>
      </c>
    </row>
    <row r="30" spans="1:5" x14ac:dyDescent="0.2">
      <c r="A30" s="6"/>
      <c r="B30" s="5"/>
    </row>
    <row r="31" spans="1:5" x14ac:dyDescent="0.2">
      <c r="A31" s="6" t="s">
        <v>84</v>
      </c>
      <c r="B31" s="15" t="e">
        <f>+(B33+B32)/2</f>
        <v>#REF!</v>
      </c>
    </row>
    <row r="32" spans="1:5" x14ac:dyDescent="0.2">
      <c r="A32" s="6" t="s">
        <v>104</v>
      </c>
      <c r="B32" s="15">
        <f>_xlfn.XLOOKUP(C7,[1]Page1_1!$A$10:$A$72,[1]Page1_1!$E$10:$E$72,,0)/1000</f>
        <v>917151.48282000003</v>
      </c>
      <c r="C32" s="14"/>
    </row>
    <row r="33" spans="1:3" x14ac:dyDescent="0.2">
      <c r="A33" s="6" t="s">
        <v>95</v>
      </c>
      <c r="B33" s="15" t="e">
        <f>#REF!</f>
        <v>#REF!</v>
      </c>
    </row>
    <row r="34" spans="1:3" x14ac:dyDescent="0.2">
      <c r="A34" s="6"/>
      <c r="B34" s="5"/>
    </row>
    <row r="35" spans="1:3" x14ac:dyDescent="0.2">
      <c r="A35" s="6" t="s">
        <v>85</v>
      </c>
      <c r="B35" s="12" t="e">
        <f>(B29/B31)*100</f>
        <v>#REF!</v>
      </c>
    </row>
    <row r="36" spans="1:3" x14ac:dyDescent="0.2">
      <c r="A36" s="6"/>
      <c r="B36" s="5"/>
    </row>
    <row r="37" spans="1:3" x14ac:dyDescent="0.2">
      <c r="A37" s="19" t="s">
        <v>9</v>
      </c>
      <c r="B37" s="5"/>
    </row>
    <row r="38" spans="1:3" x14ac:dyDescent="0.2">
      <c r="A38" s="19"/>
      <c r="B38" s="5"/>
    </row>
    <row r="39" spans="1:3" x14ac:dyDescent="0.2">
      <c r="A39" s="6" t="s">
        <v>81</v>
      </c>
      <c r="B39" s="21">
        <v>0</v>
      </c>
    </row>
    <row r="40" spans="1:3" x14ac:dyDescent="0.2">
      <c r="A40" s="6"/>
      <c r="B40" s="5"/>
    </row>
    <row r="41" spans="1:3" x14ac:dyDescent="0.2">
      <c r="A41" s="6" t="s">
        <v>82</v>
      </c>
      <c r="B41" s="10">
        <f>+B42+B43+B44+B45+B46+B47+B48+B49+B50</f>
        <v>208.19496224536982</v>
      </c>
    </row>
    <row r="42" spans="1:3" x14ac:dyDescent="0.2">
      <c r="A42" s="6" t="s">
        <v>10</v>
      </c>
      <c r="B42" s="10">
        <f>'נספח 3 - עמלות ניהול חיצוני'!B13</f>
        <v>0</v>
      </c>
    </row>
    <row r="43" spans="1:3" x14ac:dyDescent="0.2">
      <c r="A43" s="6" t="s">
        <v>11</v>
      </c>
      <c r="B43" s="10">
        <f>'נספח 3 - עמלות ניהול חיצוני'!B32</f>
        <v>159.73096999999999</v>
      </c>
      <c r="C43" s="13"/>
    </row>
    <row r="44" spans="1:3" x14ac:dyDescent="0.2">
      <c r="A44" s="6" t="s">
        <v>12</v>
      </c>
      <c r="B44" s="10">
        <v>0</v>
      </c>
    </row>
    <row r="45" spans="1:3" x14ac:dyDescent="0.2">
      <c r="A45" s="6" t="s">
        <v>13</v>
      </c>
      <c r="B45" s="10">
        <v>0</v>
      </c>
    </row>
    <row r="46" spans="1:3" ht="31.5" x14ac:dyDescent="0.2">
      <c r="A46" s="6" t="s">
        <v>14</v>
      </c>
      <c r="B46" s="11">
        <f>'נספח 3 - עמלות ניהול חיצוני'!B69</f>
        <v>1.4202452383561648</v>
      </c>
    </row>
    <row r="47" spans="1:3" ht="31.5" x14ac:dyDescent="0.2">
      <c r="A47" s="6" t="s">
        <v>15</v>
      </c>
      <c r="B47" s="11">
        <f>'נספח 3 - עמלות ניהול חיצוני'!B64</f>
        <v>43.940328652767121</v>
      </c>
    </row>
    <row r="48" spans="1:3" ht="31.5" x14ac:dyDescent="0.2">
      <c r="A48" s="6" t="s">
        <v>16</v>
      </c>
      <c r="B48" s="11">
        <v>0</v>
      </c>
    </row>
    <row r="49" spans="1:3" ht="31.5" x14ac:dyDescent="0.2">
      <c r="A49" s="6" t="s">
        <v>17</v>
      </c>
      <c r="B49" s="11">
        <f>'נספח 3 - עמלות ניהול חיצוני'!B82</f>
        <v>3.1034183542465734</v>
      </c>
    </row>
    <row r="50" spans="1:3" x14ac:dyDescent="0.2">
      <c r="A50" s="6" t="s">
        <v>18</v>
      </c>
      <c r="B50" s="11">
        <v>0</v>
      </c>
    </row>
    <row r="51" spans="1:3" x14ac:dyDescent="0.2">
      <c r="A51" s="6"/>
      <c r="B51" s="5"/>
    </row>
    <row r="52" spans="1:3" x14ac:dyDescent="0.2">
      <c r="A52" s="6" t="s">
        <v>86</v>
      </c>
      <c r="B52" s="12" t="e">
        <f>(B41/B33)*100</f>
        <v>#REF!</v>
      </c>
      <c r="C52" s="14"/>
    </row>
    <row r="53" spans="1:3" x14ac:dyDescent="0.2">
      <c r="A53" s="6"/>
      <c r="B53" s="5"/>
    </row>
    <row r="54" spans="1:3" x14ac:dyDescent="0.2">
      <c r="A54" s="6" t="s">
        <v>108</v>
      </c>
      <c r="B54" s="5"/>
    </row>
    <row r="55" spans="1:3" x14ac:dyDescent="0.2">
      <c r="A55" s="6"/>
      <c r="B55" s="5"/>
    </row>
    <row r="56" spans="1:3" ht="31.5" x14ac:dyDescent="0.2">
      <c r="A56" s="6" t="s">
        <v>87</v>
      </c>
      <c r="B56" s="11" t="e">
        <f>B54-B52</f>
        <v>#REF!</v>
      </c>
    </row>
    <row r="57" spans="1:3" x14ac:dyDescent="0.2">
      <c r="A57" s="6"/>
      <c r="B57" s="11"/>
    </row>
    <row r="58" spans="1:3" x14ac:dyDescent="0.2">
      <c r="A58" s="6" t="s">
        <v>88</v>
      </c>
      <c r="B58" s="10">
        <v>0</v>
      </c>
    </row>
    <row r="59" spans="1:3" ht="31.5" x14ac:dyDescent="0.2">
      <c r="A59" s="6" t="s">
        <v>89</v>
      </c>
      <c r="B59" s="20" t="e">
        <f>(B41+B58)/B33*100</f>
        <v>#REF!</v>
      </c>
    </row>
    <row r="60" spans="1:3" x14ac:dyDescent="0.2">
      <c r="A60" s="6"/>
      <c r="B60" s="5"/>
    </row>
    <row r="61" spans="1:3" x14ac:dyDescent="0.2">
      <c r="A61" s="6" t="s">
        <v>90</v>
      </c>
      <c r="B61" s="10"/>
    </row>
    <row r="62" spans="1:3" x14ac:dyDescent="0.2">
      <c r="A62" s="6"/>
      <c r="B62" s="10"/>
    </row>
    <row r="63" spans="1:3" x14ac:dyDescent="0.2">
      <c r="A63" s="6" t="s">
        <v>91</v>
      </c>
      <c r="B63" s="10" t="e">
        <f>+B41+B29</f>
        <v>#REF!</v>
      </c>
    </row>
    <row r="64" spans="1:3" x14ac:dyDescent="0.2">
      <c r="A64" s="6" t="s">
        <v>92</v>
      </c>
      <c r="B64" s="16" t="e">
        <f>(B63/B31)*100</f>
        <v>#REF!</v>
      </c>
      <c r="C64" s="14"/>
    </row>
    <row r="65" spans="1:2" x14ac:dyDescent="0.2">
      <c r="A65" s="6"/>
      <c r="B65" s="5"/>
    </row>
    <row r="66" spans="1:2" x14ac:dyDescent="0.2">
      <c r="A66" s="6" t="s">
        <v>19</v>
      </c>
      <c r="B66" s="5"/>
    </row>
    <row r="67" spans="1:2" ht="31.5" x14ac:dyDescent="0.2">
      <c r="A67" s="6" t="s">
        <v>107</v>
      </c>
      <c r="B67" s="5"/>
    </row>
    <row r="68" spans="1:2" x14ac:dyDescent="0.2">
      <c r="A68" s="6" t="s">
        <v>93</v>
      </c>
      <c r="B68" s="11" t="e">
        <f>+B67+B35</f>
        <v>#REF!</v>
      </c>
    </row>
    <row r="69" spans="1:2" x14ac:dyDescent="0.2">
      <c r="A69" s="4"/>
      <c r="B69" s="4"/>
    </row>
    <row r="72" spans="1:2" x14ac:dyDescent="0.2">
      <c r="B72" s="17"/>
    </row>
    <row r="73" spans="1:2" x14ac:dyDescent="0.2">
      <c r="B73" s="1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dimension ref="A2:C82"/>
  <sheetViews>
    <sheetView rightToLeft="1" topLeftCell="A58" workbookViewId="0">
      <selection sqref="A1:B1048576"/>
    </sheetView>
  </sheetViews>
  <sheetFormatPr defaultColWidth="9" defaultRowHeight="15.75" x14ac:dyDescent="0.25"/>
  <cols>
    <col min="1" max="1" width="32.125" style="8" bestFit="1" customWidth="1"/>
    <col min="2" max="2" width="33.375" style="8" bestFit="1" customWidth="1"/>
    <col min="3" max="7" width="9" style="8"/>
    <col min="8" max="8" width="11" style="8" bestFit="1" customWidth="1"/>
    <col min="9" max="16384" width="9" style="8"/>
  </cols>
  <sheetData>
    <row r="2" spans="1:2" x14ac:dyDescent="0.25">
      <c r="A2" s="8" t="s">
        <v>109</v>
      </c>
      <c r="B2" s="8" t="s">
        <v>110</v>
      </c>
    </row>
    <row r="3" spans="1:2" x14ac:dyDescent="0.25">
      <c r="A3" s="8" t="s">
        <v>96</v>
      </c>
      <c r="B3" s="8" t="s">
        <v>111</v>
      </c>
    </row>
    <row r="4" spans="1:2" x14ac:dyDescent="0.25">
      <c r="A4" s="8" t="s">
        <v>142</v>
      </c>
      <c r="B4" s="8" t="s">
        <v>98</v>
      </c>
    </row>
    <row r="5" spans="1:2" x14ac:dyDescent="0.25">
      <c r="A5" s="8" t="s">
        <v>99</v>
      </c>
      <c r="B5" s="28">
        <v>46022</v>
      </c>
    </row>
    <row r="6" spans="1:2" ht="16.5" thickBot="1" x14ac:dyDescent="0.3">
      <c r="A6" s="8" t="s">
        <v>112</v>
      </c>
      <c r="B6" s="8" t="s">
        <v>113</v>
      </c>
    </row>
    <row r="7" spans="1:2" ht="71.25" customHeight="1" thickBot="1" x14ac:dyDescent="0.3">
      <c r="A7" s="7" t="s">
        <v>136</v>
      </c>
      <c r="B7" s="29" t="s">
        <v>0</v>
      </c>
    </row>
    <row r="8" spans="1:2" ht="48" thickBot="1" x14ac:dyDescent="0.3">
      <c r="A8" s="30" t="s">
        <v>21</v>
      </c>
      <c r="B8" s="31"/>
    </row>
    <row r="9" spans="1:2" ht="16.5" thickBot="1" x14ac:dyDescent="0.3">
      <c r="A9" s="30" t="s">
        <v>22</v>
      </c>
      <c r="B9" s="31"/>
    </row>
    <row r="10" spans="1:2" ht="16.5" thickBot="1" x14ac:dyDescent="0.3">
      <c r="A10" s="32"/>
      <c r="B10" s="33"/>
    </row>
    <row r="11" spans="1:2" ht="16.5" thickBot="1" x14ac:dyDescent="0.3">
      <c r="A11" s="30" t="s">
        <v>78</v>
      </c>
      <c r="B11" s="33"/>
    </row>
    <row r="12" spans="1:2" ht="16.5" thickBot="1" x14ac:dyDescent="0.3">
      <c r="A12" s="31" t="s">
        <v>103</v>
      </c>
      <c r="B12" s="33">
        <v>38.00562</v>
      </c>
    </row>
    <row r="13" spans="1:2" ht="16.5" thickBot="1" x14ac:dyDescent="0.3">
      <c r="A13" s="31"/>
      <c r="B13" s="33"/>
    </row>
    <row r="14" spans="1:2" ht="16.5" thickBot="1" x14ac:dyDescent="0.3">
      <c r="A14" s="31"/>
      <c r="B14" s="33"/>
    </row>
    <row r="15" spans="1:2" ht="16.5" thickBot="1" x14ac:dyDescent="0.3">
      <c r="A15" s="31"/>
      <c r="B15" s="33"/>
    </row>
    <row r="16" spans="1:2" ht="15" customHeight="1" thickBot="1" x14ac:dyDescent="0.3">
      <c r="A16" s="31"/>
      <c r="B16" s="31"/>
    </row>
    <row r="17" spans="1:3" ht="14.25" customHeight="1" thickBot="1" x14ac:dyDescent="0.3">
      <c r="A17" s="31"/>
      <c r="B17" s="31"/>
    </row>
    <row r="18" spans="1:3" ht="15" customHeight="1" thickBot="1" x14ac:dyDescent="0.3">
      <c r="A18" s="31"/>
      <c r="B18" s="31"/>
    </row>
    <row r="19" spans="1:3" ht="16.5" thickBot="1" x14ac:dyDescent="0.3">
      <c r="A19" s="30" t="s">
        <v>24</v>
      </c>
      <c r="B19" s="33">
        <v>38.00562</v>
      </c>
    </row>
    <row r="20" spans="1:3" ht="16.5" thickBot="1" x14ac:dyDescent="0.3">
      <c r="A20" s="34"/>
      <c r="B20" s="31"/>
    </row>
    <row r="21" spans="1:3" ht="16.5" thickBot="1" x14ac:dyDescent="0.3">
      <c r="A21" s="30" t="s">
        <v>25</v>
      </c>
      <c r="B21" s="31"/>
    </row>
    <row r="22" spans="1:3" ht="16.5" thickBot="1" x14ac:dyDescent="0.3">
      <c r="A22" s="30" t="s">
        <v>22</v>
      </c>
      <c r="B22" s="31"/>
    </row>
    <row r="23" spans="1:3" ht="16.5" thickBot="1" x14ac:dyDescent="0.3">
      <c r="A23" s="35" t="s">
        <v>42</v>
      </c>
      <c r="B23" s="31"/>
    </row>
    <row r="24" spans="1:3" ht="16.5" thickBot="1" x14ac:dyDescent="0.3">
      <c r="A24" s="35" t="s">
        <v>43</v>
      </c>
      <c r="B24" s="36"/>
    </row>
    <row r="25" spans="1:3" x14ac:dyDescent="0.25">
      <c r="A25" s="37" t="s">
        <v>40</v>
      </c>
      <c r="B25" s="36"/>
    </row>
    <row r="26" spans="1:3" x14ac:dyDescent="0.25">
      <c r="A26" s="37" t="s">
        <v>45</v>
      </c>
      <c r="B26" s="38"/>
    </row>
    <row r="27" spans="1:3" ht="14.25" customHeight="1" x14ac:dyDescent="0.25">
      <c r="A27" s="37"/>
      <c r="B27" s="38"/>
    </row>
    <row r="28" spans="1:3" ht="15" customHeight="1" thickBot="1" x14ac:dyDescent="0.3">
      <c r="A28" s="39"/>
      <c r="B28" s="40"/>
    </row>
    <row r="29" spans="1:3" ht="16.5" thickBot="1" x14ac:dyDescent="0.3">
      <c r="A29" s="30" t="s">
        <v>23</v>
      </c>
      <c r="B29" s="31"/>
    </row>
    <row r="30" spans="1:3" ht="16.5" thickBot="1" x14ac:dyDescent="0.3">
      <c r="A30" s="35" t="s">
        <v>106</v>
      </c>
      <c r="B30" s="33">
        <v>0.40600000000000003</v>
      </c>
      <c r="C30"/>
    </row>
    <row r="31" spans="1:3" ht="16.5" thickBot="1" x14ac:dyDescent="0.3">
      <c r="A31" s="35" t="s">
        <v>42</v>
      </c>
      <c r="B31" s="31"/>
    </row>
    <row r="32" spans="1:3" ht="15.75" customHeight="1" thickBot="1" x14ac:dyDescent="0.3">
      <c r="A32" s="35" t="s">
        <v>43</v>
      </c>
      <c r="B32" s="31"/>
    </row>
    <row r="33" spans="1:2" ht="16.5" thickBot="1" x14ac:dyDescent="0.3">
      <c r="A33" s="37" t="s">
        <v>40</v>
      </c>
      <c r="B33" s="31"/>
    </row>
    <row r="34" spans="1:2" x14ac:dyDescent="0.25">
      <c r="A34" s="37" t="s">
        <v>45</v>
      </c>
      <c r="B34" s="38"/>
    </row>
    <row r="35" spans="1:2" ht="14.25" customHeight="1" x14ac:dyDescent="0.25">
      <c r="A35" s="37"/>
      <c r="B35" s="38"/>
    </row>
    <row r="36" spans="1:2" ht="15" customHeight="1" thickBot="1" x14ac:dyDescent="0.3">
      <c r="A36" s="39"/>
      <c r="B36" s="40"/>
    </row>
    <row r="37" spans="1:2" ht="16.5" thickBot="1" x14ac:dyDescent="0.3">
      <c r="A37" s="30" t="s">
        <v>26</v>
      </c>
      <c r="B37" s="33">
        <v>0.40600000000000003</v>
      </c>
    </row>
    <row r="38" spans="1:2" ht="16.5" thickBot="1" x14ac:dyDescent="0.3">
      <c r="A38" s="35"/>
      <c r="B38" s="31"/>
    </row>
    <row r="39" spans="1:2" ht="42.75" customHeight="1" thickBot="1" x14ac:dyDescent="0.3">
      <c r="A39" s="30" t="s">
        <v>27</v>
      </c>
      <c r="B39" s="31"/>
    </row>
    <row r="40" spans="1:2" ht="16.5" thickBot="1" x14ac:dyDescent="0.3">
      <c r="A40" s="35" t="s">
        <v>46</v>
      </c>
      <c r="B40" s="31">
        <v>0</v>
      </c>
    </row>
    <row r="41" spans="1:2" ht="16.5" thickBot="1" x14ac:dyDescent="0.3">
      <c r="A41" s="35" t="s">
        <v>47</v>
      </c>
      <c r="B41" s="31">
        <v>0</v>
      </c>
    </row>
    <row r="42" spans="1:2" ht="16.5" thickBot="1" x14ac:dyDescent="0.3">
      <c r="A42" s="35" t="s">
        <v>40</v>
      </c>
      <c r="B42" s="31">
        <v>0.38</v>
      </c>
    </row>
    <row r="43" spans="1:2" ht="19.5" customHeight="1" thickBot="1" x14ac:dyDescent="0.3">
      <c r="A43" s="35" t="s">
        <v>45</v>
      </c>
      <c r="B43" s="41" t="s">
        <v>98</v>
      </c>
    </row>
    <row r="44" spans="1:2" ht="14.25" customHeight="1" x14ac:dyDescent="0.25">
      <c r="A44" s="37"/>
      <c r="B44" s="38"/>
    </row>
    <row r="45" spans="1:2" ht="15" customHeight="1" thickBot="1" x14ac:dyDescent="0.3">
      <c r="A45" s="39"/>
      <c r="B45" s="40"/>
    </row>
    <row r="46" spans="1:2" ht="48" thickBot="1" x14ac:dyDescent="0.3">
      <c r="A46" s="30" t="s">
        <v>28</v>
      </c>
      <c r="B46" s="31">
        <v>0.38</v>
      </c>
    </row>
    <row r="47" spans="1:2" ht="16.5" thickBot="1" x14ac:dyDescent="0.3">
      <c r="A47" s="30"/>
      <c r="B47" s="31"/>
    </row>
    <row r="48" spans="1:2" ht="32.25" thickBot="1" x14ac:dyDescent="0.3">
      <c r="A48" s="30" t="s">
        <v>29</v>
      </c>
      <c r="B48" s="31">
        <v>0</v>
      </c>
    </row>
    <row r="49" spans="1:2" ht="16.5" thickBot="1" x14ac:dyDescent="0.3">
      <c r="A49" s="35" t="s">
        <v>46</v>
      </c>
      <c r="B49" s="31">
        <v>0</v>
      </c>
    </row>
    <row r="50" spans="1:2" x14ac:dyDescent="0.25">
      <c r="A50" s="37" t="s">
        <v>47</v>
      </c>
      <c r="B50" s="50">
        <v>0</v>
      </c>
    </row>
    <row r="51" spans="1:2" ht="15.75" customHeight="1" thickBot="1" x14ac:dyDescent="0.3">
      <c r="A51" s="35" t="s">
        <v>48</v>
      </c>
      <c r="B51" s="51"/>
    </row>
    <row r="52" spans="1:2" x14ac:dyDescent="0.25">
      <c r="A52" s="37" t="s">
        <v>40</v>
      </c>
      <c r="B52" s="50"/>
    </row>
    <row r="53" spans="1:2" x14ac:dyDescent="0.25">
      <c r="A53" s="37" t="s">
        <v>49</v>
      </c>
      <c r="B53" s="52"/>
    </row>
    <row r="54" spans="1:2" ht="14.25" customHeight="1" x14ac:dyDescent="0.25">
      <c r="A54" s="37"/>
      <c r="B54" s="52"/>
    </row>
    <row r="55" spans="1:2" ht="15" customHeight="1" thickBot="1" x14ac:dyDescent="0.3">
      <c r="A55" s="39"/>
      <c r="B55" s="51"/>
    </row>
    <row r="56" spans="1:2" ht="32.25" thickBot="1" x14ac:dyDescent="0.3">
      <c r="A56" s="30" t="s">
        <v>30</v>
      </c>
      <c r="B56" s="31">
        <v>0</v>
      </c>
    </row>
    <row r="57" spans="1:2" ht="16.5" thickBot="1" x14ac:dyDescent="0.3">
      <c r="A57" s="35"/>
      <c r="B57" s="31"/>
    </row>
    <row r="58" spans="1:2" ht="32.25" thickBot="1" x14ac:dyDescent="0.3">
      <c r="A58" s="30" t="s">
        <v>31</v>
      </c>
      <c r="B58" s="31"/>
    </row>
    <row r="59" spans="1:2" ht="16.5" thickBot="1" x14ac:dyDescent="0.3">
      <c r="A59" s="35" t="s">
        <v>50</v>
      </c>
      <c r="B59" s="31"/>
    </row>
    <row r="60" spans="1:2" ht="16.5" thickBot="1" x14ac:dyDescent="0.3">
      <c r="A60" s="35" t="s">
        <v>51</v>
      </c>
      <c r="B60" s="31"/>
    </row>
    <row r="61" spans="1:2" ht="16.5" thickBot="1" x14ac:dyDescent="0.3">
      <c r="A61" s="35" t="s">
        <v>40</v>
      </c>
      <c r="B61" s="42">
        <v>84.586149999999989</v>
      </c>
    </row>
    <row r="62" spans="1:2" ht="16.5" thickBot="1" x14ac:dyDescent="0.3">
      <c r="A62" s="30" t="s">
        <v>32</v>
      </c>
      <c r="B62" s="42">
        <v>84.586149999999989</v>
      </c>
    </row>
    <row r="63" spans="1:2" ht="16.5" thickBot="1" x14ac:dyDescent="0.3">
      <c r="A63" s="30"/>
      <c r="B63" s="31"/>
    </row>
    <row r="64" spans="1:2" ht="16.5" thickBot="1" x14ac:dyDescent="0.3">
      <c r="A64" s="30" t="s">
        <v>33</v>
      </c>
      <c r="B64" s="31"/>
    </row>
    <row r="65" spans="1:2" ht="16.5" thickBot="1" x14ac:dyDescent="0.3">
      <c r="A65" s="35" t="s">
        <v>52</v>
      </c>
      <c r="B65" s="31">
        <v>0</v>
      </c>
    </row>
    <row r="66" spans="1:2" ht="16.5" thickBot="1" x14ac:dyDescent="0.3">
      <c r="A66" s="35" t="s">
        <v>53</v>
      </c>
      <c r="B66" s="31">
        <v>0</v>
      </c>
    </row>
    <row r="67" spans="1:2" ht="16.5" thickBot="1" x14ac:dyDescent="0.3">
      <c r="A67" s="35" t="s">
        <v>40</v>
      </c>
      <c r="B67" s="31"/>
    </row>
    <row r="68" spans="1:2" ht="16.5" thickBot="1" x14ac:dyDescent="0.3">
      <c r="A68" s="30" t="s">
        <v>34</v>
      </c>
      <c r="B68" s="31">
        <v>0</v>
      </c>
    </row>
    <row r="69" spans="1:2" ht="16.5" thickBot="1" x14ac:dyDescent="0.3">
      <c r="A69" s="30"/>
      <c r="B69" s="31"/>
    </row>
    <row r="70" spans="1:2" ht="32.25" thickBot="1" x14ac:dyDescent="0.3">
      <c r="A70" s="30" t="s">
        <v>35</v>
      </c>
      <c r="B70" s="31">
        <v>0</v>
      </c>
    </row>
    <row r="71" spans="1:2" ht="16.5" thickBot="1" x14ac:dyDescent="0.3">
      <c r="A71" s="35" t="s">
        <v>46</v>
      </c>
      <c r="B71" s="31">
        <v>0</v>
      </c>
    </row>
    <row r="72" spans="1:2" ht="16.5" thickBot="1" x14ac:dyDescent="0.3">
      <c r="A72" s="35" t="s">
        <v>47</v>
      </c>
      <c r="B72" s="31">
        <v>0</v>
      </c>
    </row>
    <row r="73" spans="1:2" ht="16.5" thickBot="1" x14ac:dyDescent="0.3">
      <c r="A73" s="35" t="s">
        <v>40</v>
      </c>
      <c r="B73" s="31">
        <v>0</v>
      </c>
    </row>
    <row r="74" spans="1:2" ht="32.25" thickBot="1" x14ac:dyDescent="0.3">
      <c r="A74" s="30" t="s">
        <v>36</v>
      </c>
      <c r="B74" s="31">
        <v>0</v>
      </c>
    </row>
    <row r="75" spans="1:2" ht="16.5" thickBot="1" x14ac:dyDescent="0.3">
      <c r="A75" s="35"/>
      <c r="B75" s="31"/>
    </row>
    <row r="76" spans="1:2" ht="16.5" thickBot="1" x14ac:dyDescent="0.3">
      <c r="A76" s="30" t="s">
        <v>37</v>
      </c>
      <c r="B76" s="31">
        <v>0</v>
      </c>
    </row>
    <row r="77" spans="1:2" ht="16.5" thickBot="1" x14ac:dyDescent="0.3">
      <c r="A77" s="35" t="s">
        <v>46</v>
      </c>
      <c r="B77" s="31">
        <v>0</v>
      </c>
    </row>
    <row r="78" spans="1:2" ht="16.5" thickBot="1" x14ac:dyDescent="0.3">
      <c r="A78" s="35" t="s">
        <v>47</v>
      </c>
      <c r="B78" s="31">
        <v>0</v>
      </c>
    </row>
    <row r="79" spans="1:2" ht="16.5" thickBot="1" x14ac:dyDescent="0.3">
      <c r="A79" s="35" t="s">
        <v>40</v>
      </c>
      <c r="B79" s="31">
        <v>0</v>
      </c>
    </row>
    <row r="80" spans="1:2" ht="16.5" thickBot="1" x14ac:dyDescent="0.3">
      <c r="A80" s="30" t="s">
        <v>38</v>
      </c>
      <c r="B80" s="31">
        <v>0</v>
      </c>
    </row>
    <row r="81" spans="1:2" ht="16.5" thickBot="1" x14ac:dyDescent="0.3">
      <c r="A81" s="35"/>
      <c r="B81" s="31"/>
    </row>
    <row r="82" spans="1:2" ht="32.25" thickBot="1" x14ac:dyDescent="0.3">
      <c r="A82" s="30" t="s">
        <v>77</v>
      </c>
      <c r="B82" s="42">
        <v>123.37777</v>
      </c>
    </row>
  </sheetData>
  <mergeCells count="2">
    <mergeCell ref="B50:B51"/>
    <mergeCell ref="B52:B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2:E96"/>
  <sheetViews>
    <sheetView rightToLeft="1" topLeftCell="A85" zoomScaleNormal="100" workbookViewId="0">
      <selection activeCell="B32" sqref="B32"/>
    </sheetView>
  </sheetViews>
  <sheetFormatPr defaultColWidth="9" defaultRowHeight="15.75" x14ac:dyDescent="0.2"/>
  <cols>
    <col min="1" max="1" width="37.625" style="9" customWidth="1"/>
    <col min="2" max="2" width="33.375" style="9" bestFit="1" customWidth="1"/>
    <col min="3" max="3" width="32" style="9" customWidth="1"/>
    <col min="4" max="4" width="36.875" style="9" customWidth="1"/>
    <col min="5" max="16384" width="9" style="9"/>
  </cols>
  <sheetData>
    <row r="2" spans="1:2" x14ac:dyDescent="0.25">
      <c r="A2" s="8" t="s">
        <v>109</v>
      </c>
      <c r="B2" s="8" t="s">
        <v>110</v>
      </c>
    </row>
    <row r="3" spans="1:2" x14ac:dyDescent="0.25">
      <c r="A3" s="8" t="s">
        <v>96</v>
      </c>
      <c r="B3" s="8" t="s">
        <v>111</v>
      </c>
    </row>
    <row r="4" spans="1:2" x14ac:dyDescent="0.25">
      <c r="A4" s="8" t="s">
        <v>143</v>
      </c>
      <c r="B4" s="8" t="s">
        <v>98</v>
      </c>
    </row>
    <row r="5" spans="1:2" x14ac:dyDescent="0.25">
      <c r="A5" s="8" t="s">
        <v>99</v>
      </c>
      <c r="B5" s="28">
        <v>46022</v>
      </c>
    </row>
    <row r="6" spans="1:2" ht="16.5" thickBot="1" x14ac:dyDescent="0.3">
      <c r="A6" s="8" t="s">
        <v>112</v>
      </c>
      <c r="B6" s="8" t="s">
        <v>113</v>
      </c>
    </row>
    <row r="7" spans="1:2" ht="32.25" thickBot="1" x14ac:dyDescent="0.25">
      <c r="A7" s="7" t="s">
        <v>137</v>
      </c>
      <c r="B7" s="43" t="s">
        <v>54</v>
      </c>
    </row>
    <row r="8" spans="1:2" ht="45" customHeight="1" thickBot="1" x14ac:dyDescent="0.25">
      <c r="A8" s="30" t="s">
        <v>55</v>
      </c>
      <c r="B8" s="44"/>
    </row>
    <row r="9" spans="1:2" ht="16.5" thickBot="1" x14ac:dyDescent="0.25">
      <c r="A9" s="45"/>
      <c r="B9" s="45"/>
    </row>
    <row r="10" spans="1:2" ht="16.5" thickBot="1" x14ac:dyDescent="0.25">
      <c r="A10" s="45"/>
      <c r="B10" s="45"/>
    </row>
    <row r="11" spans="1:2" ht="16.5" thickBot="1" x14ac:dyDescent="0.25">
      <c r="A11" s="45"/>
      <c r="B11" s="45"/>
    </row>
    <row r="12" spans="1:2" ht="16.5" thickBot="1" x14ac:dyDescent="0.25">
      <c r="A12" s="30"/>
      <c r="B12" s="45"/>
    </row>
    <row r="13" spans="1:2" ht="32.25" thickBot="1" x14ac:dyDescent="0.25">
      <c r="A13" s="30" t="s">
        <v>56</v>
      </c>
      <c r="B13" s="45">
        <v>0</v>
      </c>
    </row>
    <row r="14" spans="1:2" ht="43.5" customHeight="1" thickBot="1" x14ac:dyDescent="0.25">
      <c r="A14" s="30" t="s">
        <v>57</v>
      </c>
      <c r="B14" s="45"/>
    </row>
    <row r="15" spans="1:2" ht="15.75" customHeight="1" thickBot="1" x14ac:dyDescent="0.25">
      <c r="A15" s="46" t="s">
        <v>122</v>
      </c>
      <c r="B15" s="45">
        <v>14.433183999999997</v>
      </c>
    </row>
    <row r="16" spans="1:2" ht="15.75" customHeight="1" thickBot="1" x14ac:dyDescent="0.25">
      <c r="A16" s="46" t="s">
        <v>123</v>
      </c>
      <c r="B16" s="45">
        <v>9.7094752</v>
      </c>
    </row>
    <row r="17" spans="1:2" ht="15.75" customHeight="1" thickBot="1" x14ac:dyDescent="0.25">
      <c r="A17" s="46" t="s">
        <v>124</v>
      </c>
      <c r="B17" s="45">
        <v>6.6014599999999994</v>
      </c>
    </row>
    <row r="18" spans="1:2" ht="15.75" customHeight="1" thickBot="1" x14ac:dyDescent="0.25">
      <c r="A18" s="46" t="s">
        <v>125</v>
      </c>
      <c r="B18" s="45">
        <v>15.5924406</v>
      </c>
    </row>
    <row r="19" spans="1:2" ht="15.75" customHeight="1" thickBot="1" x14ac:dyDescent="0.25">
      <c r="A19" s="46" t="s">
        <v>126</v>
      </c>
      <c r="B19" s="45">
        <v>15.164125400000003</v>
      </c>
    </row>
    <row r="20" spans="1:2" ht="15.75" customHeight="1" thickBot="1" x14ac:dyDescent="0.25">
      <c r="A20" s="46" t="s">
        <v>127</v>
      </c>
      <c r="B20" s="45">
        <v>15.561669999999999</v>
      </c>
    </row>
    <row r="21" spans="1:2" ht="15.75" customHeight="1" thickBot="1" x14ac:dyDescent="0.25">
      <c r="A21" s="46" t="s">
        <v>128</v>
      </c>
      <c r="B21" s="45">
        <v>7.4254879999999996</v>
      </c>
    </row>
    <row r="22" spans="1:2" ht="15.75" customHeight="1" thickBot="1" x14ac:dyDescent="0.25">
      <c r="A22" s="46" t="s">
        <v>129</v>
      </c>
      <c r="B22" s="45">
        <v>7.7787167999999998</v>
      </c>
    </row>
    <row r="23" spans="1:2" ht="15.75" customHeight="1" thickBot="1" x14ac:dyDescent="0.25">
      <c r="A23" s="46" t="s">
        <v>130</v>
      </c>
      <c r="B23" s="45">
        <v>23.12077</v>
      </c>
    </row>
    <row r="24" spans="1:2" ht="15.75" customHeight="1" thickBot="1" x14ac:dyDescent="0.25">
      <c r="A24" s="46" t="s">
        <v>131</v>
      </c>
      <c r="B24" s="45">
        <v>44.343640000000001</v>
      </c>
    </row>
    <row r="25" spans="1:2" ht="15.75" customHeight="1" thickBot="1" x14ac:dyDescent="0.2">
      <c r="A25" s="47"/>
      <c r="B25" s="45"/>
    </row>
    <row r="26" spans="1:2" ht="15.75" customHeight="1" thickBot="1" x14ac:dyDescent="0.2">
      <c r="A26" s="47"/>
      <c r="B26" s="45"/>
    </row>
    <row r="27" spans="1:2" ht="15.75" customHeight="1" thickBot="1" x14ac:dyDescent="0.2">
      <c r="A27" s="47"/>
      <c r="B27" s="45"/>
    </row>
    <row r="28" spans="1:2" ht="15.75" customHeight="1" thickBot="1" x14ac:dyDescent="0.2">
      <c r="A28" s="47"/>
      <c r="B28" s="45"/>
    </row>
    <row r="29" spans="1:2" ht="15.75" customHeight="1" thickBot="1" x14ac:dyDescent="0.2">
      <c r="A29" s="47"/>
      <c r="B29" s="45"/>
    </row>
    <row r="30" spans="1:2" ht="15.75" customHeight="1" thickBot="1" x14ac:dyDescent="0.2">
      <c r="A30" s="47"/>
      <c r="B30" s="45"/>
    </row>
    <row r="31" spans="1:2" ht="16.5" thickBot="1" x14ac:dyDescent="0.2">
      <c r="A31" s="47"/>
      <c r="B31" s="45"/>
    </row>
    <row r="32" spans="1:2" ht="32.25" thickBot="1" x14ac:dyDescent="0.25">
      <c r="A32" s="30" t="s">
        <v>58</v>
      </c>
      <c r="B32" s="45">
        <v>159.73096999999999</v>
      </c>
    </row>
    <row r="33" spans="1:2" ht="16.5" thickBot="1" x14ac:dyDescent="0.25">
      <c r="A33" s="30"/>
      <c r="B33" s="45"/>
    </row>
    <row r="34" spans="1:2" ht="16.5" thickBot="1" x14ac:dyDescent="0.25">
      <c r="A34" s="30"/>
      <c r="B34" s="44"/>
    </row>
    <row r="35" spans="1:2" ht="47.25" customHeight="1" thickBot="1" x14ac:dyDescent="0.25">
      <c r="A35" s="30" t="s">
        <v>59</v>
      </c>
      <c r="B35" s="44"/>
    </row>
    <row r="36" spans="1:2" ht="16.5" thickBot="1" x14ac:dyDescent="0.25">
      <c r="A36" s="35" t="s">
        <v>46</v>
      </c>
      <c r="B36" s="44">
        <v>0</v>
      </c>
    </row>
    <row r="37" spans="1:2" x14ac:dyDescent="0.2">
      <c r="A37" s="37" t="s">
        <v>47</v>
      </c>
      <c r="B37" s="53">
        <v>0</v>
      </c>
    </row>
    <row r="38" spans="1:2" ht="16.5" thickBot="1" x14ac:dyDescent="0.25">
      <c r="A38" s="35" t="s">
        <v>41</v>
      </c>
      <c r="B38" s="54"/>
    </row>
    <row r="39" spans="1:2" x14ac:dyDescent="0.2">
      <c r="A39" s="50" t="s">
        <v>40</v>
      </c>
      <c r="B39" s="53">
        <v>0</v>
      </c>
    </row>
    <row r="40" spans="1:2" x14ac:dyDescent="0.2">
      <c r="A40" s="52"/>
      <c r="B40" s="57"/>
    </row>
    <row r="41" spans="1:2" ht="16.5" thickBot="1" x14ac:dyDescent="0.25">
      <c r="A41" s="51"/>
      <c r="B41" s="54"/>
    </row>
    <row r="42" spans="1:2" ht="16.5" thickBot="1" x14ac:dyDescent="0.25">
      <c r="A42" s="30" t="s">
        <v>60</v>
      </c>
      <c r="B42" s="44">
        <v>0</v>
      </c>
    </row>
    <row r="43" spans="1:2" ht="16.5" thickBot="1" x14ac:dyDescent="0.25">
      <c r="A43" s="35"/>
      <c r="B43" s="44"/>
    </row>
    <row r="44" spans="1:2" ht="44.25" customHeight="1" thickBot="1" x14ac:dyDescent="0.25">
      <c r="A44" s="30" t="s">
        <v>61</v>
      </c>
      <c r="B44" s="44"/>
    </row>
    <row r="45" spans="1:2" ht="16.5" thickBot="1" x14ac:dyDescent="0.25">
      <c r="A45" s="35" t="s">
        <v>46</v>
      </c>
      <c r="B45" s="44">
        <v>0</v>
      </c>
    </row>
    <row r="46" spans="1:2" x14ac:dyDescent="0.2">
      <c r="A46" s="37" t="s">
        <v>47</v>
      </c>
      <c r="B46" s="53">
        <v>0</v>
      </c>
    </row>
    <row r="47" spans="1:2" ht="16.5" thickBot="1" x14ac:dyDescent="0.25">
      <c r="A47" s="35" t="s">
        <v>44</v>
      </c>
      <c r="B47" s="54"/>
    </row>
    <row r="48" spans="1:2" x14ac:dyDescent="0.2">
      <c r="A48" s="37" t="s">
        <v>40</v>
      </c>
      <c r="B48" s="53">
        <v>0</v>
      </c>
    </row>
    <row r="49" spans="1:5" x14ac:dyDescent="0.2">
      <c r="A49" s="37" t="s">
        <v>45</v>
      </c>
      <c r="B49" s="57"/>
    </row>
    <row r="50" spans="1:5" x14ac:dyDescent="0.2">
      <c r="A50" s="37"/>
      <c r="B50" s="57"/>
    </row>
    <row r="51" spans="1:5" ht="16.5" thickBot="1" x14ac:dyDescent="0.25">
      <c r="A51" s="39"/>
      <c r="B51" s="54"/>
    </row>
    <row r="52" spans="1:5" ht="16.5" thickBot="1" x14ac:dyDescent="0.25">
      <c r="A52" s="30" t="s">
        <v>62</v>
      </c>
      <c r="B52" s="44">
        <v>0</v>
      </c>
    </row>
    <row r="53" spans="1:5" ht="16.5" thickBot="1" x14ac:dyDescent="0.25">
      <c r="A53" s="35"/>
      <c r="B53" s="44"/>
    </row>
    <row r="54" spans="1:5" ht="63.75" thickBot="1" x14ac:dyDescent="0.25">
      <c r="A54" s="30" t="s">
        <v>63</v>
      </c>
      <c r="B54" s="44"/>
    </row>
    <row r="55" spans="1:5" ht="16.5" thickBot="1" x14ac:dyDescent="0.25">
      <c r="A55" s="46" t="s">
        <v>114</v>
      </c>
      <c r="B55" s="46">
        <v>2.6660048125205469</v>
      </c>
      <c r="C55"/>
      <c r="D55"/>
      <c r="E55"/>
    </row>
    <row r="56" spans="1:5" ht="16.5" thickBot="1" x14ac:dyDescent="0.25">
      <c r="A56" s="46" t="s">
        <v>115</v>
      </c>
      <c r="B56" s="46">
        <v>2.9715149232876752</v>
      </c>
      <c r="C56"/>
      <c r="D56"/>
      <c r="E56"/>
    </row>
    <row r="57" spans="1:5" ht="16.5" thickBot="1" x14ac:dyDescent="0.25">
      <c r="A57" s="46" t="s">
        <v>116</v>
      </c>
      <c r="B57" s="46">
        <v>2.8366983816219156</v>
      </c>
      <c r="C57"/>
      <c r="D57"/>
      <c r="E57"/>
    </row>
    <row r="58" spans="1:5" ht="16.5" thickBot="1" x14ac:dyDescent="0.25">
      <c r="A58" s="46" t="s">
        <v>117</v>
      </c>
      <c r="B58" s="46">
        <v>13.862484402186286</v>
      </c>
      <c r="C58"/>
      <c r="D58"/>
      <c r="E58"/>
    </row>
    <row r="59" spans="1:5" ht="16.5" thickBot="1" x14ac:dyDescent="0.25">
      <c r="A59" s="46" t="s">
        <v>118</v>
      </c>
      <c r="B59" s="46">
        <v>3.5845831317671246</v>
      </c>
      <c r="C59"/>
      <c r="D59"/>
      <c r="E59"/>
    </row>
    <row r="60" spans="1:5" ht="16.5" thickBot="1" x14ac:dyDescent="0.25">
      <c r="A60" s="46" t="s">
        <v>119</v>
      </c>
      <c r="B60" s="46">
        <v>15.566562165219185</v>
      </c>
      <c r="C60"/>
      <c r="D60"/>
      <c r="E60"/>
    </row>
    <row r="61" spans="1:5" ht="16.5" thickBot="1" x14ac:dyDescent="0.25">
      <c r="A61" s="46" t="s">
        <v>120</v>
      </c>
      <c r="B61" s="46">
        <v>0.14287253424657489</v>
      </c>
      <c r="C61"/>
      <c r="D61"/>
      <c r="E61"/>
    </row>
    <row r="62" spans="1:5" ht="16.5" thickBot="1" x14ac:dyDescent="0.25">
      <c r="A62" s="46" t="s">
        <v>132</v>
      </c>
      <c r="B62" s="46">
        <v>2.3096083019178084</v>
      </c>
      <c r="C62"/>
      <c r="D62"/>
      <c r="E62"/>
    </row>
    <row r="63" spans="1:5" ht="16.5" thickBot="1" x14ac:dyDescent="0.25">
      <c r="A63" s="46"/>
      <c r="B63" s="46"/>
      <c r="C63"/>
      <c r="D63"/>
      <c r="E63"/>
    </row>
    <row r="64" spans="1:5" ht="16.5" thickBot="1" x14ac:dyDescent="0.25">
      <c r="A64" s="30" t="s">
        <v>121</v>
      </c>
      <c r="B64" s="46">
        <v>43.940328652767121</v>
      </c>
      <c r="C64"/>
      <c r="D64"/>
      <c r="E64"/>
    </row>
    <row r="65" spans="1:5" ht="16.5" thickBot="1" x14ac:dyDescent="0.25">
      <c r="A65" s="30"/>
      <c r="B65" s="44"/>
      <c r="C65"/>
      <c r="D65"/>
      <c r="E65"/>
    </row>
    <row r="66" spans="1:5" ht="63.75" thickBot="1" x14ac:dyDescent="0.25">
      <c r="A66" s="30" t="s">
        <v>64</v>
      </c>
      <c r="B66" s="44"/>
    </row>
    <row r="67" spans="1:5" ht="16.5" thickBot="1" x14ac:dyDescent="0.25">
      <c r="A67" s="42" t="s">
        <v>115</v>
      </c>
      <c r="B67" s="46">
        <v>0.2309316164383563</v>
      </c>
    </row>
    <row r="68" spans="1:5" ht="16.5" thickBot="1" x14ac:dyDescent="0.25">
      <c r="A68" s="45" t="s">
        <v>120</v>
      </c>
      <c r="B68" s="46">
        <v>1.1893136219178084</v>
      </c>
    </row>
    <row r="69" spans="1:5" ht="16.5" thickBot="1" x14ac:dyDescent="0.25">
      <c r="A69" s="30" t="s">
        <v>65</v>
      </c>
      <c r="B69" s="45">
        <v>1.4202452383561648</v>
      </c>
    </row>
    <row r="70" spans="1:5" ht="16.5" thickBot="1" x14ac:dyDescent="0.25">
      <c r="A70" s="30"/>
      <c r="B70" s="44"/>
    </row>
    <row r="71" spans="1:5" ht="36.75" customHeight="1" thickBot="1" x14ac:dyDescent="0.25">
      <c r="A71" s="30" t="s">
        <v>66</v>
      </c>
      <c r="B71" s="44"/>
    </row>
    <row r="72" spans="1:5" ht="16.5" thickBot="1" x14ac:dyDescent="0.25">
      <c r="A72" s="30"/>
      <c r="B72" s="44"/>
    </row>
    <row r="73" spans="1:5" ht="16.5" thickBot="1" x14ac:dyDescent="0.25">
      <c r="A73" s="35"/>
      <c r="B73" s="45"/>
    </row>
    <row r="74" spans="1:5" ht="32.25" thickBot="1" x14ac:dyDescent="0.25">
      <c r="A74" s="30" t="s">
        <v>67</v>
      </c>
      <c r="B74" s="45">
        <v>0</v>
      </c>
    </row>
    <row r="75" spans="1:5" ht="16.5" thickBot="1" x14ac:dyDescent="0.25">
      <c r="A75" s="30"/>
      <c r="B75" s="44"/>
    </row>
    <row r="76" spans="1:5" ht="57.75" customHeight="1" x14ac:dyDescent="0.2">
      <c r="A76" s="55" t="s">
        <v>68</v>
      </c>
      <c r="B76" s="53"/>
    </row>
    <row r="77" spans="1:5" ht="34.5" customHeight="1" thickBot="1" x14ac:dyDescent="0.25">
      <c r="A77" s="56"/>
      <c r="B77" s="54"/>
    </row>
    <row r="78" spans="1:5" ht="16.5" thickBot="1" x14ac:dyDescent="0.25">
      <c r="A78" s="31" t="s">
        <v>134</v>
      </c>
      <c r="B78" s="46">
        <v>3.1034183542465734</v>
      </c>
    </row>
    <row r="79" spans="1:5" ht="16.5" thickBot="1" x14ac:dyDescent="0.25">
      <c r="A79" s="31"/>
      <c r="B79" s="45"/>
    </row>
    <row r="80" spans="1:5" ht="16.5" thickBot="1" x14ac:dyDescent="0.25">
      <c r="A80" s="31"/>
      <c r="B80" s="45"/>
    </row>
    <row r="81" spans="1:2" ht="16.5" thickBot="1" x14ac:dyDescent="0.25">
      <c r="A81" s="31"/>
      <c r="B81" s="45"/>
    </row>
    <row r="82" spans="1:2" ht="32.25" thickBot="1" x14ac:dyDescent="0.25">
      <c r="A82" s="30" t="s">
        <v>69</v>
      </c>
      <c r="B82" s="48">
        <v>3.1034183542465734</v>
      </c>
    </row>
    <row r="83" spans="1:2" ht="16.5" thickBot="1" x14ac:dyDescent="0.25">
      <c r="A83" s="35"/>
      <c r="B83" s="44"/>
    </row>
    <row r="84" spans="1:2" ht="56.25" customHeight="1" thickBot="1" x14ac:dyDescent="0.25">
      <c r="A84" s="30" t="s">
        <v>70</v>
      </c>
      <c r="B84" s="44"/>
    </row>
    <row r="85" spans="1:2" ht="16.5" thickBot="1" x14ac:dyDescent="0.25">
      <c r="A85" s="35"/>
      <c r="B85" s="44"/>
    </row>
    <row r="86" spans="1:2" ht="40.5" customHeight="1" thickBot="1" x14ac:dyDescent="0.25">
      <c r="A86" s="35" t="s">
        <v>71</v>
      </c>
      <c r="B86" s="44">
        <v>0</v>
      </c>
    </row>
    <row r="87" spans="1:2" ht="16.5" thickBot="1" x14ac:dyDescent="0.25">
      <c r="A87" s="35" t="s">
        <v>40</v>
      </c>
      <c r="B87" s="44">
        <v>0</v>
      </c>
    </row>
    <row r="88" spans="1:2" ht="32.25" thickBot="1" x14ac:dyDescent="0.25">
      <c r="A88" s="30" t="s">
        <v>72</v>
      </c>
      <c r="B88" s="44">
        <v>0</v>
      </c>
    </row>
    <row r="89" spans="1:2" ht="16.5" thickBot="1" x14ac:dyDescent="0.25">
      <c r="A89" s="30"/>
      <c r="B89" s="44"/>
    </row>
    <row r="90" spans="1:2" ht="16.5" thickBot="1" x14ac:dyDescent="0.25">
      <c r="A90" s="30" t="s">
        <v>73</v>
      </c>
      <c r="B90" s="48">
        <v>208.19496224536985</v>
      </c>
    </row>
    <row r="91" spans="1:2" ht="16.5" thickBot="1" x14ac:dyDescent="0.25">
      <c r="A91" s="30" t="s">
        <v>39</v>
      </c>
      <c r="B91" s="44"/>
    </row>
    <row r="92" spans="1:2" ht="16.5" thickBot="1" x14ac:dyDescent="0.25">
      <c r="A92" s="31" t="s">
        <v>122</v>
      </c>
      <c r="B92" s="49">
        <v>8.430299999999999</v>
      </c>
    </row>
    <row r="93" spans="1:2" ht="16.5" thickBot="1" x14ac:dyDescent="0.25">
      <c r="A93" s="35"/>
      <c r="B93" s="49"/>
    </row>
    <row r="94" spans="1:2" ht="16.5" thickBot="1" x14ac:dyDescent="0.25">
      <c r="A94" s="35"/>
      <c r="B94" s="44"/>
    </row>
    <row r="95" spans="1:2" ht="45" customHeight="1" thickBot="1" x14ac:dyDescent="0.25">
      <c r="A95" s="30" t="s">
        <v>94</v>
      </c>
      <c r="B95" s="49">
        <v>8.430299999999999</v>
      </c>
    </row>
    <row r="96" spans="1:2" ht="16.5" thickBot="1" x14ac:dyDescent="0.25">
      <c r="A96" s="30" t="s">
        <v>74</v>
      </c>
      <c r="B96" s="48">
        <v>248741.06</v>
      </c>
    </row>
  </sheetData>
  <mergeCells count="7">
    <mergeCell ref="B37:B38"/>
    <mergeCell ref="B76:B77"/>
    <mergeCell ref="A76:A77"/>
    <mergeCell ref="B39:B41"/>
    <mergeCell ref="A39:A41"/>
    <mergeCell ref="B46:B47"/>
    <mergeCell ref="B48:B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נספח 1 - כללי</vt:lpstr>
      <vt:lpstr>נספח 1 - דיווח על הוצאות ישירות</vt:lpstr>
      <vt:lpstr>נספח 2 –עמלות והוצאות לא חיצוני</vt:lpstr>
      <vt:lpstr>נספח 3 - עמלות ניהול חיצוני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Sagit Abuchazira</dc:creator>
  <cp:lastModifiedBy>C2333.Office3</cp:lastModifiedBy>
  <cp:lastPrinted>2024-04-04T14:00:13Z</cp:lastPrinted>
  <dcterms:created xsi:type="dcterms:W3CDTF">2024-01-28T18:32:14Z</dcterms:created>
  <dcterms:modified xsi:type="dcterms:W3CDTF">2026-03-02T09:15:55Z</dcterms:modified>
</cp:coreProperties>
</file>